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d15843104667f901/Urban Housing Lab/NahWoh/NaWoh 4.0_Pruefdokumente/"/>
    </mc:Choice>
  </mc:AlternateContent>
  <xr:revisionPtr revIDLastSave="135" documentId="8_{8190BCFD-58C5-4087-913C-11EACEA37573}" xr6:coauthVersionLast="47" xr6:coauthVersionMax="47" xr10:uidLastSave="{8918BAA7-0EDF-4923-B199-1D69FE26DACC}"/>
  <bookViews>
    <workbookView xWindow="4065" yWindow="-38520" windowWidth="21840" windowHeight="37920"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2jgXe4ByxucDe9HJyMD5p67uc5Y4OqAhqdidZ7wBiU="/>
    </ext>
  </extLst>
</workbook>
</file>

<file path=xl/calcChain.xml><?xml version="1.0" encoding="utf-8"?>
<calcChain xmlns="http://schemas.openxmlformats.org/spreadsheetml/2006/main">
  <c r="I416" i="1" l="1"/>
  <c r="H106" i="1" l="1"/>
  <c r="I381" i="1"/>
  <c r="I276" i="1"/>
  <c r="I425" i="1"/>
  <c r="I424" i="1"/>
  <c r="I423" i="1"/>
  <c r="I422" i="1"/>
  <c r="I421" i="1"/>
  <c r="I420" i="1"/>
  <c r="I419" i="1"/>
  <c r="I418" i="1"/>
  <c r="I417" i="1"/>
  <c r="I415" i="1"/>
  <c r="I414" i="1"/>
  <c r="I413" i="1"/>
  <c r="I412" i="1"/>
  <c r="I411" i="1"/>
  <c r="I410" i="1"/>
  <c r="I408" i="1"/>
  <c r="I407" i="1"/>
  <c r="I409" i="1"/>
  <c r="H182" i="1" l="1"/>
  <c r="H183" i="1"/>
  <c r="H181" i="1"/>
  <c r="I183" i="1"/>
  <c r="H144" i="1"/>
  <c r="H259" i="1"/>
  <c r="H345" i="1"/>
  <c r="H344" i="1"/>
  <c r="H381" i="1"/>
  <c r="H545" i="1"/>
  <c r="H569" i="1"/>
  <c r="I144" i="1"/>
  <c r="I500" i="1" l="1"/>
  <c r="H500" i="1"/>
  <c r="H503" i="1" s="1"/>
  <c r="I545" i="1"/>
  <c r="I569" i="1"/>
  <c r="H572" i="1"/>
  <c r="I181" i="1"/>
  <c r="I399" i="1"/>
  <c r="H399" i="1"/>
  <c r="H402" i="1" s="1"/>
  <c r="I44" i="1"/>
  <c r="H44" i="1"/>
  <c r="I66" i="1"/>
  <c r="H66" i="1"/>
  <c r="H204" i="1"/>
  <c r="I204" i="1"/>
  <c r="I450" i="1"/>
  <c r="H450" i="1"/>
  <c r="H453" i="1" s="1"/>
  <c r="I182" i="1"/>
  <c r="I591" i="1"/>
  <c r="H591" i="1"/>
  <c r="H594" i="1" s="1"/>
  <c r="I515" i="1"/>
  <c r="H515" i="1"/>
  <c r="H518" i="1" s="1"/>
  <c r="H477" i="1"/>
  <c r="H480" i="1" s="1"/>
  <c r="H478" i="1" s="1"/>
  <c r="I477" i="1"/>
  <c r="I468" i="1"/>
  <c r="H468" i="1"/>
  <c r="H470" i="1" s="1"/>
  <c r="I460" i="1"/>
  <c r="H460" i="1"/>
  <c r="H462" i="1" s="1"/>
  <c r="I292" i="1"/>
  <c r="H292" i="1"/>
  <c r="H295" i="1" s="1"/>
  <c r="I354" i="1"/>
  <c r="H354" i="1"/>
  <c r="H356" i="1" s="1"/>
  <c r="I345" i="1"/>
  <c r="I344" i="1"/>
  <c r="I322" i="1"/>
  <c r="H322" i="1"/>
  <c r="H324" i="1" s="1"/>
  <c r="I314" i="1"/>
  <c r="H314" i="1"/>
  <c r="H316" i="1" s="1"/>
  <c r="I304" i="1"/>
  <c r="H304" i="1"/>
  <c r="H307" i="1" s="1"/>
  <c r="H276" i="1"/>
  <c r="H279" i="1" s="1"/>
  <c r="I260" i="1"/>
  <c r="H262" i="1" s="1"/>
  <c r="I259" i="1"/>
  <c r="H260" i="1"/>
  <c r="I229" i="1"/>
  <c r="H229" i="1"/>
  <c r="I106" i="1"/>
  <c r="H109" i="1"/>
  <c r="I86" i="1"/>
  <c r="H86" i="1"/>
  <c r="H89" i="1" s="1"/>
  <c r="H277" i="1" l="1"/>
  <c r="H400" i="1"/>
  <c r="H261" i="1"/>
  <c r="H186" i="1"/>
  <c r="H263" i="1"/>
  <c r="H451" i="1"/>
  <c r="H452" i="1"/>
  <c r="H479" i="1"/>
  <c r="H502" i="1"/>
  <c r="H570" i="1"/>
  <c r="H501" i="1"/>
  <c r="H571" i="1"/>
  <c r="I426" i="1"/>
  <c r="H427" i="1" s="1"/>
  <c r="H108" i="1"/>
  <c r="H401" i="1"/>
  <c r="H384" i="1"/>
  <c r="H47" i="1"/>
  <c r="H45" i="1" s="1"/>
  <c r="H69" i="1"/>
  <c r="H87" i="1"/>
  <c r="H88" i="1"/>
  <c r="H107" i="1"/>
  <c r="H147" i="1"/>
  <c r="H145" i="1" s="1"/>
  <c r="H207" i="1"/>
  <c r="H232" i="1"/>
  <c r="H548" i="1"/>
  <c r="H278" i="1"/>
  <c r="H323" i="1"/>
  <c r="H593" i="1"/>
  <c r="H469" i="1"/>
  <c r="H592" i="1"/>
  <c r="H516" i="1"/>
  <c r="H517" i="1"/>
  <c r="H461" i="1"/>
  <c r="H293" i="1"/>
  <c r="H294" i="1"/>
  <c r="H348" i="1"/>
  <c r="H346" i="1" s="1"/>
  <c r="H355" i="1"/>
  <c r="H315" i="1"/>
  <c r="H305" i="1"/>
  <c r="H306" i="1"/>
  <c r="H547" i="1" l="1"/>
  <c r="H546" i="1"/>
  <c r="H382" i="1"/>
  <c r="H383" i="1"/>
  <c r="H230" i="1"/>
  <c r="H231" i="1"/>
  <c r="H206" i="1"/>
  <c r="H205" i="1"/>
  <c r="H185" i="1"/>
  <c r="H184" i="1"/>
  <c r="H146" i="1"/>
  <c r="H67" i="1"/>
  <c r="H68" i="1"/>
  <c r="H46" i="1"/>
  <c r="H347" i="1"/>
</calcChain>
</file>

<file path=xl/sharedStrings.xml><?xml version="1.0" encoding="utf-8"?>
<sst xmlns="http://schemas.openxmlformats.org/spreadsheetml/2006/main" count="2204" uniqueCount="965">
  <si>
    <t>Bauvorhaben:
Registrierungsnummer:
Nachhaltigkeitskoordinator:</t>
  </si>
  <si>
    <t xml:space="preserve">Bewertung der Konformitätsevaluierungsergebnisse  Für die stichprobenartige Überprüfung wurden - wie folgt angekreuzt - je ein Steckbrief aus den vier Besonderen QNG-Anforderungen (1.3.1, 2.1.1, 2.1.2 oder 2.2.1) und einer aus allen sonstigen Anforderungen nach dem Zufallsprinzip herausgenommen und überprüft. </t>
  </si>
  <si>
    <t>Abschlussdatum:</t>
  </si>
  <si>
    <t xml:space="preserve"> Anforderungs-Nr.</t>
  </si>
  <si>
    <r>
      <rPr>
        <b/>
        <sz val="11"/>
        <color theme="1"/>
        <rFont val="Calibri"/>
        <family val="2"/>
      </rPr>
      <t>Aspekt</t>
    </r>
    <r>
      <rPr>
        <b/>
        <sz val="11"/>
        <color rgb="FFFF0000"/>
        <rFont val="Calibri (Textkörper)"/>
      </rPr>
      <t xml:space="preserve"> </t>
    </r>
  </si>
  <si>
    <t>Art des Nachweises (Die Erläuterungen aus den Steckbriefen sind zu beachten)</t>
  </si>
  <si>
    <t xml:space="preserve"> erfüllt</t>
  </si>
  <si>
    <t xml:space="preserve"> übererfüllt</t>
  </si>
  <si>
    <t xml:space="preserve"> deutlich übererfüllt</t>
  </si>
  <si>
    <t xml:space="preserve"> Nachweisdokumente liegen vor</t>
  </si>
  <si>
    <t xml:space="preserve"> Folgende Unterlagen fehlen oder 
 sind wie beschrieben unvollständig </t>
  </si>
  <si>
    <t xml:space="preserve"> Einreichdatum im Falle von Nachreichungen</t>
  </si>
  <si>
    <r>
      <rPr>
        <b/>
        <sz val="11"/>
        <color theme="1"/>
        <rFont val="Calibri"/>
        <family val="2"/>
      </rPr>
      <t xml:space="preserve">Kommentar </t>
    </r>
    <r>
      <rPr>
        <sz val="11"/>
        <color theme="1"/>
        <rFont val="Calibri"/>
        <family val="2"/>
      </rPr>
      <t>Bei Nichterfüllungen ist bei den betroffenen Anforderungen u.a. zu beschreiben, ob Dokumente fehlten, ob sie nicht aussagekräftig oder prüfbar waren, ob und wie Ergebnisse von den Vorgaben abweichen und wo demzufolge Nichtkonformitäten vorliegen.</t>
    </r>
  </si>
  <si>
    <t xml:space="preserve"> Bitte ankreuzen, welche 
 Steckbriefe geprüft wurden
</t>
  </si>
  <si>
    <r>
      <rPr>
        <b/>
        <sz val="11"/>
        <color theme="1"/>
        <rFont val="Calibri"/>
        <family val="2"/>
      </rPr>
      <t xml:space="preserve">Kommentar </t>
    </r>
    <r>
      <rPr>
        <sz val="11"/>
        <color theme="1"/>
        <rFont val="Calibri"/>
        <family val="2"/>
      </rPr>
      <t>Bei Nichterfüllungen ist hier u.a. zu beschreiben, ob Dokumente fehlten, ob sie nicht aussagekräftig oder prüfbar waren, ob und wie Ergebnisse von den Vorgaben abweichen und wo demzufolge Nichtkonformitäten vorliegen.</t>
    </r>
  </si>
  <si>
    <t>1.1.1 Gemeinsame Wohnbereiche</t>
  </si>
  <si>
    <t>Übergreifende Anforderungen</t>
  </si>
  <si>
    <t>Beachte Kompensierbarkeit</t>
  </si>
  <si>
    <t>111.01</t>
  </si>
  <si>
    <t>Raumhöhe</t>
  </si>
  <si>
    <t>_Schnittzeichnung    
_Auszug geltende Bauordnung</t>
  </si>
  <si>
    <t>111.02</t>
  </si>
  <si>
    <t>Ausstattung</t>
  </si>
  <si>
    <t>_Grundrisse der über den Laubengang erschlossenen Wohnungstypen mit markiertem Windfang</t>
  </si>
  <si>
    <t>111.03</t>
  </si>
  <si>
    <t>Abstellflächen</t>
  </si>
  <si>
    <t>_Grundrisse aller Wohnungstypen mit Möblierungseintrag 
_Geschossgrundriss mit Abstellräumen, samt zugehörigen Wohnungsbezeichnungen</t>
  </si>
  <si>
    <t>111.04</t>
  </si>
  <si>
    <t>_Grundrisse aller Wohnungstypen, mit Waschmaschinenstellplatz</t>
  </si>
  <si>
    <t>111.05</t>
  </si>
  <si>
    <t>Bewegungsfläche</t>
  </si>
  <si>
    <t>_Entsprechung mit Hilfsmittel Bewegungsflächen</t>
  </si>
  <si>
    <t>111.06</t>
  </si>
  <si>
    <t>Lage, Beziehung</t>
  </si>
  <si>
    <t>_Grundrisse der Wohnungstypen</t>
  </si>
  <si>
    <t>111.07</t>
  </si>
  <si>
    <t>_Grundrisse aller Wohnungstypen</t>
  </si>
  <si>
    <t>111.08</t>
  </si>
  <si>
    <t> Größe</t>
  </si>
  <si>
    <t>111.09</t>
  </si>
  <si>
    <t>111.10</t>
  </si>
  <si>
    <t>Lage</t>
  </si>
  <si>
    <t>_Geschossgrundriss mit Abstellräumen samt zugehöriger Wohnungsbezeichnung.</t>
  </si>
  <si>
    <t>111.11</t>
  </si>
  <si>
    <t>Flexibilität und Anpassungsfähigkeit</t>
  </si>
  <si>
    <t>_Grundrisse aller Wohnungstypen, mit Eintrag der Möblierung</t>
  </si>
  <si>
    <t>Spezifische Anforderungen an den Wohnbereich</t>
  </si>
  <si>
    <t>111.12</t>
  </si>
  <si>
    <t>Vorhandensein</t>
  </si>
  <si>
    <t>111.13</t>
  </si>
  <si>
    <t>Möblierung</t>
  </si>
  <si>
    <t>111.14</t>
  </si>
  <si>
    <t>_Grundrisse aller Wohnungstypen, mit Eintrag der alternativen Möblierung</t>
  </si>
  <si>
    <t>Spezifische Anforderungen an den Kochbereich</t>
  </si>
  <si>
    <t>111.15</t>
  </si>
  <si>
    <t>_Grundrisse aller Wohnungstypen, mit Eintrag des Kochbereiches</t>
  </si>
  <si>
    <t>111.16</t>
  </si>
  <si>
    <t>Ausstattung/Lage</t>
  </si>
  <si>
    <t>_Grundrisse aller Wohnungstypen, mit Entlüftungsvariante</t>
  </si>
  <si>
    <t>111.17</t>
  </si>
  <si>
    <t>111.18</t>
  </si>
  <si>
    <t>111.19</t>
  </si>
  <si>
    <t>111.20</t>
  </si>
  <si>
    <t>111.21</t>
  </si>
  <si>
    <t>Größe, Ausstattung</t>
  </si>
  <si>
    <t>111.22</t>
  </si>
  <si>
    <t>111.23</t>
  </si>
  <si>
    <t>Spezifische Anforderungen an den Essbereich</t>
  </si>
  <si>
    <t>111.24</t>
  </si>
  <si>
    <t>111.25</t>
  </si>
  <si>
    <t>111.26</t>
  </si>
  <si>
    <t>Größe</t>
  </si>
  <si>
    <t>111.27</t>
  </si>
  <si>
    <t>111.28</t>
  </si>
  <si>
    <t>111.29</t>
  </si>
  <si>
    <t xml:space="preserve">1.1.2 Individuelle Aufenthaltsräume </t>
  </si>
  <si>
    <t>112.01</t>
  </si>
  <si>
    <t>Komfort, Gesundheit</t>
  </si>
  <si>
    <t>_Grundrisse aller Wohnungstypen .
 _Schnittzeichnung
 _Auszug geltende Bauordnung</t>
  </si>
  <si>
    <t>112.02</t>
  </si>
  <si>
    <t>Komfort, Privatsphäre</t>
  </si>
  <si>
    <t>112.03</t>
  </si>
  <si>
    <t>_Grundrissen aller Wohnungstypen, mit Eintrag der Möblierung</t>
  </si>
  <si>
    <t>112.04</t>
  </si>
  <si>
    <t>112.05</t>
  </si>
  <si>
    <t>_Eintrag in Grundrissen aller Wohnungstypen</t>
  </si>
  <si>
    <t>112.06</t>
  </si>
  <si>
    <t>_Grundrisse aller Wohnungstypen, mit Nordpfeil</t>
  </si>
  <si>
    <t>112.07</t>
  </si>
  <si>
    <t>_Grundrisse aller Wohnungstypen, mit Markierung der Türen
_Produktdatenblatt</t>
  </si>
  <si>
    <t>112.08</t>
  </si>
  <si>
    <t>112.09</t>
  </si>
  <si>
    <t>Nutzungsneutralität</t>
  </si>
  <si>
    <t>112.10</t>
  </si>
  <si>
    <t>112.11</t>
  </si>
  <si>
    <t>112.12</t>
  </si>
  <si>
    <t>Flexibilität</t>
  </si>
  <si>
    <t>1.1.3 Sanitärbereiche</t>
  </si>
  <si>
    <t>113.01</t>
  </si>
  <si>
    <t>Vorhandensein, Ausstattung</t>
  </si>
  <si>
    <t>_Grundrisse aller Wohnungstypen, mit Eintrag der Sanitärobjekte 
_Wohnungsliste</t>
  </si>
  <si>
    <t>113.02</t>
  </si>
  <si>
    <t>_Grundrisse aller Wohnungstypen, mit Eintrag der Sanitärobjekte 
_Wohnungsspiegel</t>
  </si>
  <si>
    <t>113.03</t>
  </si>
  <si>
    <t xml:space="preserve">_Entsprechung mit Hilfsmittel Bewegungsflächen </t>
  </si>
  <si>
    <t>113.04</t>
  </si>
  <si>
    <t>_Grundrisse aller Wohnungstypen, mit Eintrag Entlüftung</t>
  </si>
  <si>
    <t>113.05</t>
  </si>
  <si>
    <t>_Vergabenachweis, Lieferschein bzw. Leistungsnachweis</t>
  </si>
  <si>
    <t>113.06</t>
  </si>
  <si>
    <t>113.07</t>
  </si>
  <si>
    <t>_Produktdatenblatt</t>
  </si>
  <si>
    <t>113.08</t>
  </si>
  <si>
    <t>_Grundrisse aller Wohnungstypen, mit Eintrag Sanitärinstallation</t>
  </si>
  <si>
    <t>113.09</t>
  </si>
  <si>
    <t>113.10</t>
  </si>
  <si>
    <t>Ökologie</t>
  </si>
  <si>
    <t>113.11</t>
  </si>
  <si>
    <t>Ökonomie</t>
  </si>
  <si>
    <t>113.12</t>
  </si>
  <si>
    <t>1.1.4 Wohnungseigene Freibereiche</t>
  </si>
  <si>
    <t>114.01</t>
  </si>
  <si>
    <t>Vorhanden-sein Freibereich</t>
  </si>
  <si>
    <t>_Grundrisse aller Wohnungstypen
_Gg.falls Freiraumplanung mit Mietergärten, mit Bezeichnung zugeordneter Wohneinheiten</t>
  </si>
  <si>
    <t>114.02</t>
  </si>
  <si>
    <t>_Grundrisse aller Wohnungstypen
_Wohnungsliste mit Personenzahl PHH</t>
  </si>
  <si>
    <t>114.03</t>
  </si>
  <si>
    <t>_Grundrisse aller Wohnungstypen, mit möbliertem Freibereich
_Wohnungsliste mit Personenzahl PHH</t>
  </si>
  <si>
    <t>114.04</t>
  </si>
  <si>
    <t>Lage, Orientierung</t>
  </si>
  <si>
    <t>_Grundrisse der Wohnungstypen, mit Nordpfeil</t>
  </si>
  <si>
    <t>114.05</t>
  </si>
  <si>
    <t>114.06</t>
  </si>
  <si>
    <t>114.07</t>
  </si>
  <si>
    <t>_Grundrisse aller Wohnungstypen, mit Erschließung</t>
  </si>
  <si>
    <t>114.08</t>
  </si>
  <si>
    <t xml:space="preserve">_Grundrisse aller Wohnungstypen
_Wohnungsliste
_Lage- bzw. Freianlagenplan mit Ausweisung der Orientierungen </t>
  </si>
  <si>
    <t>114.09</t>
  </si>
  <si>
    <t>Lage, Orientierung, Ausstattung</t>
  </si>
  <si>
    <t>_Grundrisse aller Wohnungstypen
_Lage- bzw. Freianlagenplan mit Ausweisung der Orientierungen 
_Vergabeunterlagen mit Produktblatt</t>
  </si>
  <si>
    <t>114.10</t>
  </si>
  <si>
    <t>114.11</t>
  </si>
  <si>
    <t>_Grundrisse aller Wohnungstypen, mit Steckdose</t>
  </si>
  <si>
    <t>114.12</t>
  </si>
  <si>
    <t>Bepflanzung</t>
  </si>
  <si>
    <t>_Ansichten, Fotos</t>
  </si>
  <si>
    <t>1.2.1  Nachbarschaftlich geteilte Außen- und Innenbereiche</t>
  </si>
  <si>
    <t>Nachbarschaftlich geteilte Freiflächen</t>
  </si>
  <si>
    <t>121.01</t>
  </si>
  <si>
    <t>Größe der Freifläche</t>
  </si>
  <si>
    <t xml:space="preserve">	
_Lageplan bzw. Freiraumplanung</t>
  </si>
  <si>
    <t>121.02</t>
  </si>
  <si>
    <t>_Berechnung durch Division der zur Verfügung stehenden Freiraums durch die Gesamtzahl der Bewohner laut Wohnungsliste mit PHH-Angaben
_Wohnungsliste mit Personenzahl PHH</t>
  </si>
  <si>
    <t>121.03</t>
  </si>
  <si>
    <t>Spielplatz, Vorhandensein</t>
  </si>
  <si>
    <t>121.04</t>
  </si>
  <si>
    <t>Spielplatz - Sichtbezüge
Sicherheit</t>
  </si>
  <si>
    <t>121.05</t>
  </si>
  <si>
    <t>121.06</t>
  </si>
  <si>
    <t>_Begründung und zeichnerischer Nachweis für die Ausnahme 
_Lageplan bzw. Stadtplan mit Weglängen- &amp; Spielplatzeintrag
_Fotodokumentation</t>
  </si>
  <si>
    <t>121.07</t>
  </si>
  <si>
    <t>Spielplatz - Ausstattung</t>
  </si>
  <si>
    <t>_Lageplan bzw. Freiraumplanung, mit Ausweisung der Bepflanzung</t>
  </si>
  <si>
    <t>121.08</t>
  </si>
  <si>
    <t>_Lageplan bzw. Freiraumplanung, mit Ausweisung der Spielplatzausstattung</t>
  </si>
  <si>
    <t>121.09</t>
  </si>
  <si>
    <t>121.10</t>
  </si>
  <si>
    <t>121.11</t>
  </si>
  <si>
    <t>121.12</t>
  </si>
  <si>
    <t>Ausstattung - Gestaltung</t>
  </si>
  <si>
    <t>_Lageplan bzw. Freiraumplanung, mit Ausweisung der genannten Ausstattung</t>
  </si>
  <si>
    <t>121.13</t>
  </si>
  <si>
    <t>Sport und Fitness - Ausstattung</t>
  </si>
  <si>
    <t>_Lageplan - bzw. Freiraumplanung, mit Ausweisung der genannten Ausstattung</t>
  </si>
  <si>
    <t>121.14</t>
  </si>
  <si>
    <t>121.15</t>
  </si>
  <si>
    <t>Ausstattung generationsübergreife Begegnung</t>
  </si>
  <si>
    <t>121.16</t>
  </si>
  <si>
    <t>Ausstattung - Essbereiche</t>
  </si>
  <si>
    <t>121.17</t>
  </si>
  <si>
    <t>Ausstattung - Überdachung</t>
  </si>
  <si>
    <t>121.18</t>
  </si>
  <si>
    <t>Ausstattung - Bepflanzung</t>
  </si>
  <si>
    <t>121.19</t>
  </si>
  <si>
    <t>121.20</t>
  </si>
  <si>
    <t>Ausstattung - Biotop</t>
  </si>
  <si>
    <t>Nachbarschaftlich geteilte Innenbereiche</t>
  </si>
  <si>
    <t>121.21</t>
  </si>
  <si>
    <t>Ausstattung, Waschmaschinen</t>
  </si>
  <si>
    <t>_Grundriss, mit Eintrag der Stellplätze</t>
  </si>
  <si>
    <t>121.22</t>
  </si>
  <si>
    <t>_Dokumentation des Reservierungssytems</t>
  </si>
  <si>
    <t>121.23</t>
  </si>
  <si>
    <t>Erschließungsbereiche - Tageslicht</t>
  </si>
  <si>
    <t>_Schnittzeichnung</t>
  </si>
  <si>
    <t>121.24</t>
  </si>
  <si>
    <t>Erschließungsbereiche – Begegnung</t>
  </si>
  <si>
    <t>121.25</t>
  </si>
  <si>
    <t>_Grundriss
_Schnittzeichnung</t>
  </si>
  <si>
    <t>121.26</t>
  </si>
  <si>
    <t>Nutzbare Gemeinschaftsräume</t>
  </si>
  <si>
    <t>_Grundriss</t>
  </si>
  <si>
    <t>121.27</t>
  </si>
  <si>
    <t>Integrierte, soziale Dienstleistungen</t>
  </si>
  <si>
    <t>_Grundriss
_Vertragsdokumente</t>
  </si>
  <si>
    <t>1.2.2 Mobilität und Stellplätze</t>
  </si>
  <si>
    <t>Stellplätze PKW</t>
  </si>
  <si>
    <t>122.01</t>
  </si>
  <si>
    <t>Stellplätze,
Anzahl</t>
  </si>
  <si>
    <t>_Wohnungsliste, zur Überprüfung der nachzuweisenden Stellplätze
_Lageplan zw. Freiraumplanung und/oder Geschossgrundriss, mit Stellplatznummerierung 
_Gg.falls Kommunale Anforderung zu STP-Zahl</t>
  </si>
  <si>
    <t>122.02</t>
  </si>
  <si>
    <t>_Wohnungsliste, zur Überprüfung der nachzuweisenden Stellplätze
_Behördliche Ablösebestätigung</t>
  </si>
  <si>
    <t>122.03</t>
  </si>
  <si>
    <t>_Wohnungsliste, zur Überprüfung der nachzuweisenden Stellplätze
_Begründung der Notwendigkeit Ausnahme
_Lage- bzw. Stadtplan mit Weglängen- &amp; Stellplatzeintrag
_Vertrag o.ä.</t>
  </si>
  <si>
    <t>122.04</t>
  </si>
  <si>
    <t xml:space="preserve">_Wohnungsliste, zur Überprüfung der nachzuweisenden Stellplätze
_Auszug aus dem Konzept, aus dem hervorgeht, dass verschiedene Varianten geprüft und welche Handlungsempfehlungen für den Gebäudebetrieb gegeben wurden
_Vertrag o.ä. . 
_Lageplan zw. Freiraumplanung und/oder Geschossgrundriss, mit Stellplatznummerierung </t>
  </si>
  <si>
    <t>122.05</t>
  </si>
  <si>
    <t>Stellplätze,
Ausstattung</t>
  </si>
  <si>
    <t>_Planungsdokumentation, mit Vorhaltung der Leitungsinfrastruktur</t>
  </si>
  <si>
    <t>122.06</t>
  </si>
  <si>
    <t>_Lage- bzw. Freiraumplanung und/oder Geschossgrundriss, mit Stellplatznummerierung 
_Auszug aus dem Konzept, aus dem hervorgeht, wo und wie die notwendigen Flächen zur Verfügung gestellt werden sollen</t>
  </si>
  <si>
    <t>122.07</t>
  </si>
  <si>
    <t>_Lage- bzw. Stadtplan mit Weglängen- &amp; Stellplatzeintrag .
_Vertrag o.ä.</t>
  </si>
  <si>
    <t>122.08</t>
  </si>
  <si>
    <t>_Vertrag mit Versorgungsunternehmen</t>
  </si>
  <si>
    <t>122.09</t>
  </si>
  <si>
    <t>_Vertrag ÖPNV-Nutzung bzw. Abonnement</t>
  </si>
  <si>
    <t>122.10</t>
  </si>
  <si>
    <t>_Lageplan bzw. Freiraumplanung und/oder Geschossgrundriss, nach Umnutzung</t>
  </si>
  <si>
    <t>122.11</t>
  </si>
  <si>
    <t>Komfort</t>
  </si>
  <si>
    <t xml:space="preserve">_Lageplan bzw. Grundriss mit Stellplatz </t>
  </si>
  <si>
    <t>Stellplätze Fahrräder</t>
  </si>
  <si>
    <t>122.12</t>
  </si>
  <si>
    <t>_Wohnungsliste, zur Überprüfung der nachzuweisenden Stellplätze
_Lageplan zw. Freiraumplanung und/oder Ge-schossgrundriss, mit Stellplatz-nummerierung 
_Gg.falls Regelwerke zu STP-Zahl</t>
  </si>
  <si>
    <t>122.13</t>
  </si>
  <si>
    <t>_Wohnungsliste, zur Überprüfung der nachzuweisenden Stellplätze
_Begründung der Notwendigkeit Ausnahme
_Lage- bzw. Stadtplan mit Weglängen- &amp; Stellplatzeintrag .
_Vertrag o.ä.</t>
  </si>
  <si>
    <t>122.14</t>
  </si>
  <si>
    <t>Lage, Komfort</t>
  </si>
  <si>
    <t>122.15</t>
  </si>
  <si>
    <t>Sicherheit</t>
  </si>
  <si>
    <t>_Produktblatt 
_Vergabedokumentation</t>
  </si>
  <si>
    <t>122.16</t>
  </si>
  <si>
    <t>Sicherheit, Diebstahl</t>
  </si>
  <si>
    <t>122.17</t>
  </si>
  <si>
    <t>Ausstattung, Ökologie</t>
  </si>
  <si>
    <t>_Produktblatt 
_Vergabedokument</t>
  </si>
  <si>
    <t>122.18</t>
  </si>
  <si>
    <t>_Vertragsdokument</t>
  </si>
  <si>
    <t>122.19</t>
  </si>
  <si>
    <t>_Lageplan zw. Freiraumplanung und/oder Geschossgrundriss, mit Ausweisung der genannten Ausstattung</t>
  </si>
  <si>
    <t>122.20</t>
  </si>
  <si>
    <t>Stellfläche</t>
  </si>
  <si>
    <t>_Wohnungsliste, zur Überprüfung der nachzuweisenden Stellplätze 
_Grundriss
_Gg.falls Regelwerke zu STP-Zahl</t>
  </si>
  <si>
    <t>122.21</t>
  </si>
  <si>
    <t>_Wohnungsliste, zur Überprüfung der nachzuweisenden Stellplätze 
_Grundriss</t>
  </si>
  <si>
    <t>122.22</t>
  </si>
  <si>
    <t>_Grundrisse der Wohnungstypen, mit Stellfläche</t>
  </si>
  <si>
    <t>122.23</t>
  </si>
  <si>
    <t>Sicherheit, Verkehr</t>
  </si>
  <si>
    <t>_Lageplan bzw. Freiraumplanung, mit Darstellung der eingehaltenen Anforderung</t>
  </si>
  <si>
    <t>122.24</t>
  </si>
  <si>
    <t>_Lageplan bzw. Freiraumplanung, mit Darstellung der eingehaltenen Anforderung
_Fotodokumentation (Verkehrsschild)</t>
  </si>
  <si>
    <t>122.25</t>
  </si>
  <si>
    <t>1.2.3 Sicherheit</t>
  </si>
  <si>
    <t>123.01</t>
  </si>
  <si>
    <t>_Vergabenachweis, Lieferschein bzw. Leistungsnachweis
Grundriss bzw. Lageplan, oder Fotodokumentation</t>
  </si>
  <si>
    <t>123.02</t>
  </si>
  <si>
    <t>_Fassadenansicht</t>
  </si>
  <si>
    <t>123.03</t>
  </si>
  <si>
    <t>123.04</t>
  </si>
  <si>
    <t>123.05</t>
  </si>
  <si>
    <t>Ausschnitte</t>
  </si>
  <si>
    <t>_Fotodokumentation</t>
  </si>
  <si>
    <t>123.06</t>
  </si>
  <si>
    <t>123.07</t>
  </si>
  <si>
    <t>_Grundriss bzw. Lageplan</t>
  </si>
  <si>
    <t>123.08</t>
  </si>
  <si>
    <t>123.09</t>
  </si>
  <si>
    <t xml:space="preserve">_Ansicht, oder Fotodokumentation </t>
  </si>
  <si>
    <t>123.10</t>
  </si>
  <si>
    <t>Lage, Ausstattung</t>
  </si>
  <si>
    <t>123.11</t>
  </si>
  <si>
    <t>Organisation</t>
  </si>
  <si>
    <t>_Beratungsprotokoll</t>
  </si>
  <si>
    <t>123.12</t>
  </si>
  <si>
    <t>Belegung</t>
  </si>
  <si>
    <t>_Belegungsspiegel</t>
  </si>
  <si>
    <t>123.13</t>
  </si>
  <si>
    <t>_Wohnungsspiegel</t>
  </si>
  <si>
    <t>1.2.4 Entsorgung von Rest- und Wertstoffen</t>
  </si>
  <si>
    <t>124.01</t>
  </si>
  <si>
    <t>Vertragliche Organisation</t>
  </si>
  <si>
    <t>_Dokumentation, Verträge</t>
  </si>
  <si>
    <t>124.02</t>
  </si>
  <si>
    <t>Funktionalität</t>
  </si>
  <si>
    <t>124.03</t>
  </si>
  <si>
    <t>_Lageplan- bzw. Freiraumplanung, mit Darstellung der eingehaltenen Anforderung</t>
  </si>
  <si>
    <t>124.04</t>
  </si>
  <si>
    <t>124.05</t>
  </si>
  <si>
    <t xml:space="preserve">_Lageplan oder Freiraumplanung bzw. Grundriss, mit Darstellung der eingehaltenen Anforderung
_Fotodokumentation </t>
  </si>
  <si>
    <t>124.06</t>
  </si>
  <si>
    <t>124.07</t>
  </si>
  <si>
    <t>124.08</t>
  </si>
  <si>
    <t>124.09</t>
  </si>
  <si>
    <t>124.10</t>
  </si>
  <si>
    <t xml:space="preserve">_Grundriss bzw. Lageplan mit Darstellung der Freianlagen </t>
  </si>
  <si>
    <t>124.11</t>
  </si>
  <si>
    <t>_Lage- bzw. Stadtplan mit Weglängeneintrag</t>
  </si>
  <si>
    <t>124.12</t>
  </si>
  <si>
    <t>124.13</t>
  </si>
  <si>
    <t>124.14</t>
  </si>
  <si>
    <t>_Vertrag</t>
  </si>
  <si>
    <t>124.15</t>
  </si>
  <si>
    <t>Ökologische Nachhaltigkeit</t>
  </si>
  <si>
    <t>_Produktblatt
_Foto</t>
  </si>
  <si>
    <t>124.16</t>
  </si>
  <si>
    <t>1.3.1 Barrierefreiheit</t>
  </si>
  <si>
    <t>131.01</t>
  </si>
  <si>
    <t>Barrierefreiheit des
Zugangs zum Gebäude</t>
  </si>
  <si>
    <t>_Lageplan bzw. Freiraumplanung, mit Darstellung der eingehaltenen Anforderung
_Grundrissausschnitte Treppenhaus, mit Ausweisung relevanter Bewegungsflächen .
_Wohnungsliste, zum Nachweis des Anteils barrierefreier Wohnungen</t>
  </si>
  <si>
    <t>131.02</t>
  </si>
  <si>
    <t>131.03</t>
  </si>
  <si>
    <t>131.04</t>
  </si>
  <si>
    <t>131.05</t>
  </si>
  <si>
    <t>131.06</t>
  </si>
  <si>
    <t>131.07</t>
  </si>
  <si>
    <t>131.08</t>
  </si>
  <si>
    <t>Barrierefreiheit in Wohneinheiten und Gemeinschaftsflächen</t>
  </si>
  <si>
    <t>_Wohnungsliste, zum Nachweis des Anteils barrierefreier Wohnungen
_Grundrissausschnitte Treppenhaus
_Relevantes Schnittdetail zum genannten Bereich
_Auszug Statische Nachweise 
_Fotodokumentation</t>
  </si>
  <si>
    <t>131.09</t>
  </si>
  <si>
    <t>131.10</t>
  </si>
  <si>
    <t>_Wohnungsliste, zum Nachweis des Anteils barrierefreier Wohnungen
_Grundrissausschnitte Treppenhaus und aller Wohnungstypen, mit Höhenkoten.
_Relevantes Schnittdetail zum genannten Bereich
_Fotodokumentation</t>
  </si>
  <si>
    <t>131.11</t>
  </si>
  <si>
    <t>_Wohnungsliste, zum Nachweis des Anteils barrierefreier Wohnungen
_Relevante Grundrisse, mit Ausweisung relevanter Bewegungsflächen 
_Fotodokumentation</t>
  </si>
  <si>
    <t>131.12</t>
  </si>
  <si>
    <t>131.13</t>
  </si>
  <si>
    <t>131.14</t>
  </si>
  <si>
    <t>131.15</t>
  </si>
  <si>
    <t>131.16</t>
  </si>
  <si>
    <t>131.17</t>
  </si>
  <si>
    <t>_Wohnungsliste, zum Nachweis des Anteils barrierefreier Wohnungen
_Grundrisse aller Wohnungstypen, mit Ausweisung relevanter Bewegungsflächen 
_Fotodokumentation</t>
  </si>
  <si>
    <t>131.18</t>
  </si>
  <si>
    <t>131.19</t>
  </si>
  <si>
    <t>_Wohnungsliste, zum Nachweis des Anteils barrierefreier Wohnungen
_Grundrissausschnitte aller Treppen in Wohnungstypen und Treppenhaus, mit Trittmaß 
_Fotodokumentation</t>
  </si>
  <si>
    <t>131.20</t>
  </si>
  <si>
    <t>1.4.1 Thermischer Komfort</t>
  </si>
  <si>
    <t>141.01</t>
  </si>
  <si>
    <t>Sonneneintragswert</t>
  </si>
  <si>
    <t>_Sonneneintragskennwert, nach in DIN 4108-2: 2013-02 Abschnitt 8.3.2 genannten Verfahren</t>
  </si>
  <si>
    <t>141.02</t>
  </si>
  <si>
    <t>Übertemperaturgradstunden</t>
  </si>
  <si>
    <t>_Berechnungsverfahren nach DIN 4108-2: 2013-02 Abschnitt 8.4 (Simulationsrechnung)</t>
  </si>
  <si>
    <t>141.03</t>
  </si>
  <si>
    <t>141.04</t>
  </si>
  <si>
    <t>141.05</t>
  </si>
  <si>
    <t>Kühlung</t>
  </si>
  <si>
    <t>_Auszug aus dem Konzept, aus dem die beabsichtigte Funktionalität hervorgeht</t>
  </si>
  <si>
    <t>141.06</t>
  </si>
  <si>
    <t>141.07</t>
  </si>
  <si>
    <t>Nächtliche Lüftung</t>
  </si>
  <si>
    <t>_Grundrisse aller Wohnungstypen
_Auszug aus dem Konzept, aus dem die beabsichtigte Funktionalität hervorgeht</t>
  </si>
  <si>
    <t>141.08</t>
  </si>
  <si>
    <t>Sonnenschutz</t>
  </si>
  <si>
    <t>_Schnittzeichnung
_Fotodokumentation</t>
  </si>
  <si>
    <t>1.4.2 Visueller Komfort</t>
  </si>
  <si>
    <t>142.01</t>
  </si>
  <si>
    <t>Tageslicht</t>
  </si>
  <si>
    <t>_Zeichnerischer und rechnerischer Nachweis nach LBO notwendiger Fensterflächen
_Auszug geltende Bauordnung</t>
  </si>
  <si>
    <t>142.02</t>
  </si>
  <si>
    <t>142.03</t>
  </si>
  <si>
    <t>_Grundriss oder Schnittzeichnung</t>
  </si>
  <si>
    <t>142.04</t>
  </si>
  <si>
    <t>Sichtverbindung</t>
  </si>
  <si>
    <t>_Wohnungsliste mit entsprechenden Einstufungen: ein exemplarischer Wohnraum je Wohnungstyp, differenziert nach Orientierung, jeweils im mittleren Geschoss
_Schnittzeichnungen mit Sehkegeln für genannte Wohnräume.</t>
  </si>
  <si>
    <t>142.05</t>
  </si>
  <si>
    <t>142.06</t>
  </si>
  <si>
    <t>_Wohnungstypen, differenziert nach Orientierung, in Lageplan mit Regelgeschoss, mit Strichlinien zum Grün- bzw. Naturraum</t>
  </si>
  <si>
    <t>142.07</t>
  </si>
  <si>
    <t>_Wohnungstypen, differenziert nach Orientierung, in Regelgeschoss im Lageplan</t>
  </si>
  <si>
    <t>142.08</t>
  </si>
  <si>
    <t>Versorgung mit Kunstlicht</t>
  </si>
  <si>
    <t>_Elektroinstallationsplan je Wohnungstyp</t>
  </si>
  <si>
    <t>142.09</t>
  </si>
  <si>
    <t>1.4.3 Schallschutz</t>
  </si>
  <si>
    <t>143.01</t>
  </si>
  <si>
    <t>Luft- und Trittschalldämmung</t>
  </si>
  <si>
    <t>_Schallschutznachweis nach DIN 4109</t>
  </si>
  <si>
    <t>143.02</t>
  </si>
  <si>
    <t>143.03</t>
  </si>
  <si>
    <t>Schallschutz vor Geräuschen aus gebäudetechnischen Anlagen</t>
  </si>
  <si>
    <t>143.04</t>
  </si>
  <si>
    <t>143.05</t>
  </si>
  <si>
    <t>Schallschutz gegen Außenlärm</t>
  </si>
  <si>
    <t>211.01</t>
  </si>
  <si>
    <t>Ökobilanz</t>
  </si>
  <si>
    <t>_Ökobilanzierung*** gemäß QNG-Dokument „LCA-Bilanzregeln Wohngebäude"</t>
  </si>
  <si>
    <t>211.02</t>
  </si>
  <si>
    <t>212.01</t>
  </si>
  <si>
    <t>Holz aus Nachhaltiger Forstwirtschaft</t>
  </si>
  <si>
    <t>_Liste aller Holzprodukte oder holzbasierenden Materialien nach Gewerk, Prozentanteil am Gesamtvolumen und vorhandenes Zertifikat** 
_Schlussrechnungen + Leistungsverzeichnisse der Gewerke zu relevanten Materialien (Auszüge)
_Lieferschein zertifizierter Hölzer bzw. Holzwerkstoffe**</t>
  </si>
  <si>
    <t>212.02</t>
  </si>
  <si>
    <t>_Liste aller Holzprodukte oder holzbasierenden Materialien nach Gewerk, _Prozentanteil am Gesamtvolumen und vorhandenes Zertifikat** 
_Schlussrechnungen + Leistungsverzeichnisse der Gewerke zu relevanten Materialien (Auszüge)
_Lieferschein zertifizierter Hölzer bzw. Holzwerkstoffe**</t>
  </si>
  <si>
    <t>2.1.3 Flächeninanspruchnahme und -versiegelung</t>
  </si>
  <si>
    <t>Flächeninanspruchnahme</t>
  </si>
  <si>
    <t>213.01</t>
  </si>
  <si>
    <t>_Auszug B-Plan .
_Lageplan, mit Darstellung der eingehaltenen Anforderung</t>
  </si>
  <si>
    <t>213.02</t>
  </si>
  <si>
    <t>_Auszug Baugenehmigung</t>
  </si>
  <si>
    <t>213.03</t>
  </si>
  <si>
    <t>_Einzelfallzulassung bzw. Gemeindesatzung
_Lageplan, mit Darstellung der eingehaltenen Anforderung
_ggf. Dokumentation der Ausgleichsmaßnahmen außerhalb des Grundstückes</t>
  </si>
  <si>
    <t>213.04</t>
  </si>
  <si>
    <t>_Vorlage geeigneter Dokumente zum Nachweis der vormals vorhandenen Schadstoffbelastung
_Entsorgungsnachweis</t>
  </si>
  <si>
    <t>Versiegelung</t>
  </si>
  <si>
    <t>213.05</t>
  </si>
  <si>
    <t>_Nachweis zur Einstufung Flächentyp, mit Auszug Liegenschaftskataster oder gleichwertig, Umgriff mind. 250x250m
_Berechnung des Versiegelungsgrad anhand zur Verfügung gestelltem Excel-Hilfsmittel
_Nachweis der Einhaltung genehmigungsrechtlichen Vorgaben</t>
  </si>
  <si>
    <t>213.06</t>
  </si>
  <si>
    <t>_Nachweis zur Einstufung Flächentyp, mit Auszug Liegenschaftskataster oder gleichwertig, Umgriff mind. 250x250m
_Dokumentation der Ausgleichsmaßnahmen .
_Berechnung des Versiegelungsgrad** nach Durchführung der Ausgleichmaßnahmen anhand zur Verfügung gestelltem Excel-Hilfsmittel</t>
  </si>
  <si>
    <t>213.07</t>
  </si>
  <si>
    <t>_Nachweis zur Einstufung Flächentyp, mit Auszug Liegenschaftskataster oder gleichwertig, Umgriff mind. 250x250m
_Begründung der Notwendigkeit Ausnahme
_Vorlage entsprechender Nachweise</t>
  </si>
  <si>
    <t>213.08</t>
  </si>
  <si>
    <t>_Lageplan mit Darstellung der eingehaltenen Anforderung
_Relevantes Schnittdetail zum genannten Bereich</t>
  </si>
  <si>
    <t>213.09</t>
  </si>
  <si>
    <t>_Berechnung des Versiegelungsgrad anhand zur Verfügung gestelltem Excel-Hilfsmittel
_Begründung der Notwendigkeit Ausnahme</t>
  </si>
  <si>
    <t>213.10</t>
  </si>
  <si>
    <t>_Berechnung des Versiegelungsgrad anhand zur Verfügung gestelltem Excel-Hilfsmittel
_Lageplan mit Darstellung der eingehaltenen Anforderung</t>
  </si>
  <si>
    <t>213.11</t>
  </si>
  <si>
    <t>213.12</t>
  </si>
  <si>
    <t>_Ansichten oder Fotodokumentation</t>
  </si>
  <si>
    <t>221.01</t>
  </si>
  <si>
    <t>Schadstoffvermeidung</t>
  </si>
  <si>
    <t>_Liste der beteiligten Firmen mit Angabe der Leistungsbereiche
_Vertragsauszüge und/oder Qualitätssicherungsvereinbarungen
_Firmenerklärungen und/oder Auszüge aus Abnahmeprotokollen</t>
  </si>
  <si>
    <t>221.02</t>
  </si>
  <si>
    <t>_Tabellarische Aufführung aller neu eingebauten Materialien und Produkte, für die Anforderungen bestehen mit allen für die Bewertung erforderlichen Angaben 
_Unterlagen neu eingebauter Materialien und Produkte zum Nachweis der Einhaltung der Anforderungen (technische Datenblätter, Sicherheitsdatenblätter, Nachhaltigkeitsdatenblätter und/oder Herstellererklärungen)</t>
  </si>
  <si>
    <t>2.3.1 Trinkwasserbedarf</t>
  </si>
  <si>
    <t>231.01</t>
  </si>
  <si>
    <t>Berechnung Wasserverbrauch der Bewohner</t>
  </si>
  <si>
    <t>_Berechnung des Wasserverbrauch anhand zur Verfügung gestelltem Excel-Hilfsmittel</t>
  </si>
  <si>
    <t>231.02</t>
  </si>
  <si>
    <t>Rohrnetz</t>
  </si>
  <si>
    <t xml:space="preserve">_Differenziertes Berechnungsverfahren nach DIN 1988-300 </t>
  </si>
  <si>
    <t>231.03</t>
  </si>
  <si>
    <t>Wasserverbrauch WC-Spülung</t>
  </si>
  <si>
    <t>_Produktdatenblatt o.ä., Lieferschein</t>
  </si>
  <si>
    <t>231.04</t>
  </si>
  <si>
    <t>231.05</t>
  </si>
  <si>
    <t>231.06</t>
  </si>
  <si>
    <t>Wasserverbrauch Waschbecken-Armaturen</t>
  </si>
  <si>
    <t>231.07</t>
  </si>
  <si>
    <t>231.08</t>
  </si>
  <si>
    <t>231.09</t>
  </si>
  <si>
    <t>Wasserverbrauch Dusch-Armaturen</t>
  </si>
  <si>
    <t>231.10</t>
  </si>
  <si>
    <t>231.11</t>
  </si>
  <si>
    <t>231.12</t>
  </si>
  <si>
    <t>Wasserbrauch Badewanne, Nutzinhalt</t>
  </si>
  <si>
    <t>231.13</t>
  </si>
  <si>
    <t>Badewanne, Verzicht</t>
  </si>
  <si>
    <t>231.14</t>
  </si>
  <si>
    <t>231.15</t>
  </si>
  <si>
    <t>231.16</t>
  </si>
  <si>
    <t>Bewässerung Außenanlagen, Niederschlags-, Grauwasser</t>
  </si>
  <si>
    <t>_Planungsdokumentation in relevanten Auszügen zu genannten Anlagen</t>
  </si>
  <si>
    <t>231.17</t>
  </si>
  <si>
    <t>Niederschlags-, Grauwasser</t>
  </si>
  <si>
    <t>2.3.2 Rückbau und Recyclingfreundlichkeit</t>
  </si>
  <si>
    <t>232.01</t>
  </si>
  <si>
    <t>Einstufung zu Rückbau- und  Recyclingfreundlichkeit,
Materialkataster</t>
  </si>
  <si>
    <t>_Eingabe genannter Daten in zur Verfügung gestelltes Excel-Hilfsmittel</t>
  </si>
  <si>
    <t>232.02</t>
  </si>
  <si>
    <t>_Ausführungsplanungszeichnungen Detailzeichnungen genannter Bauteile  </t>
  </si>
  <si>
    <t>232.03</t>
  </si>
  <si>
    <t>Vermeidung</t>
  </si>
  <si>
    <t>_Eingabe genannter Daten in zur Verfügung gestelltes Excel-Hilfsmittel, ohne Ausweisung der eingesparten Massen
_Bestätigung der Projektbeteiligten, dass Vermeidung einvernehmlich entschieden worden ist
_Fotodokumentation</t>
  </si>
  <si>
    <t>232.04</t>
  </si>
  <si>
    <t xml:space="preserve">Wiederverwendete Bauteile im Projekt </t>
  </si>
  <si>
    <t>_Erwerbsnachweis</t>
  </si>
  <si>
    <t>232.05</t>
  </si>
  <si>
    <t>Digitales Materialkataster</t>
  </si>
  <si>
    <t>_Vertrag 
_Screenprint Web-Plattform</t>
  </si>
  <si>
    <t>232.06</t>
  </si>
  <si>
    <t>Digitale Fortschreibung der Einstufung zu Rückbau- und Recycling</t>
  </si>
  <si>
    <t>_Vertrag mit Hausverwaltung oder ähnlichem Träger</t>
  </si>
  <si>
    <t>232.07</t>
  </si>
  <si>
    <t>Rückführungssysteme</t>
  </si>
  <si>
    <t>_Bestätigung des Herstellers zur Teilhabe an Rückführungssystem
_Eingabe genannter Daten in zur Verfügung gestelltes Excel-Hilfsmittel, mit Ausweisung d. Prozentanteils</t>
  </si>
  <si>
    <t>232.08</t>
  </si>
  <si>
    <t>Rückbaufähige Produkte</t>
  </si>
  <si>
    <t>_Produktdatenblatt des Herstellers mit Bestätigung der Rückbaufähigkeit
_Eingabe genannter Daten in zur Verfügung gestelltes Excel-Hilfsmittel, mit Ausweisung d. Prozentanteils</t>
  </si>
  <si>
    <t>232.09</t>
  </si>
  <si>
    <t>Recyclingbaustoffe im Projekt</t>
  </si>
  <si>
    <t>_Produktdatenblatt
_Eingabe genannter Daten in zur Verfügung gestelltes Excel-Hilfsmittel, mit Ausweisung d. Prozentanteils</t>
  </si>
  <si>
    <t>232.10</t>
  </si>
  <si>
    <t>Komplettmodernisierung</t>
  </si>
  <si>
    <t>_Rot-Gelb Pläne Baugenehmigung</t>
  </si>
  <si>
    <t>232.11</t>
  </si>
  <si>
    <t>Modulare, rückbaufähige Konstruktionsweise</t>
  </si>
  <si>
    <t xml:space="preserve">_Vergabedokument bzw. Bestätigung des Bauunternehmens zur Rückbau- und Recyclingfreundlichkeit </t>
  </si>
  <si>
    <t>3.1.1 Flexibilität und Anpassungsfähigkeit</t>
  </si>
  <si>
    <t>312.08</t>
  </si>
  <si>
    <t>_Grundrisse aller Wohnungstypen, je eine Möblierungsvariante mit Roteintrag</t>
  </si>
  <si>
    <t>312.09</t>
  </si>
  <si>
    <t>_Grundriss eines Regelgeschoss (mit Darstellung von Tragwerk, Erschließung &amp; Fassade. Mit Grundriss-Änderungen und exemplarischer Möblierung in roten Linien.)</t>
  </si>
  <si>
    <t>312.10</t>
  </si>
  <si>
    <t>Flexibilität und Anpassungsfähig-keit - Schaltbarkeit</t>
  </si>
  <si>
    <t>_Wohnungsliste mit Hervorhebung der entsprechenden Wohneinheiten
_Grundrissausschnitt aneinander liegender Wohnungstypen mit Markierung relevanter Räume und Zugänge in Rot</t>
  </si>
  <si>
    <t>312.11</t>
  </si>
  <si>
    <t>_Grundriss Regelgeschoss</t>
  </si>
  <si>
    <t>312.12</t>
  </si>
  <si>
    <t>_Statischer Nachweis
_Relevante Grundrisse, Schnitte, Ansichten, mit Roteintrag der Erweiterungen</t>
  </si>
  <si>
    <t>312.13</t>
  </si>
  <si>
    <t>_Exemplarischer Nachweis einer Änderbarkeit anhand Grundriss- und Schachtplanung</t>
  </si>
  <si>
    <t>312.14</t>
  </si>
  <si>
    <t>_Planungsdokumentation in relevanten Auszügen zu exemplarischen Änderungsszenarien</t>
  </si>
  <si>
    <t>312.15</t>
  </si>
  <si>
    <t>Flexibilität und Anpassungsfähig-keit - Anpass- und Nachrüstbarkeit TGA</t>
  </si>
  <si>
    <t>_Auszug aus dem Konzept, aus dem die Veränderbarkeit hervorgeht</t>
  </si>
  <si>
    <t>411.14</t>
  </si>
  <si>
    <t>Nutzerbeteiligung auf Basis von Flexibilität und Anpassungsfähig-keit</t>
  </si>
  <si>
    <t>_Dokumentation der Nutzerbeteiligung anhand Anwesenheitsliste und Ergebnisauszügen</t>
  </si>
  <si>
    <t>411.15</t>
  </si>
  <si>
    <t>Integrales Konzept Flexibilität und Anpassungsfähigkeit</t>
  </si>
  <si>
    <t>_Auszug aus dem Konzept, aus dem hervorgeht, dass verschiedene Varianten geprüft und Handlungsempfehlungen gegeben wurden</t>
  </si>
  <si>
    <t>3.1.2 Zukunftsfähigkeit</t>
  </si>
  <si>
    <t>Klimaresilienz</t>
  </si>
  <si>
    <t>312.01</t>
  </si>
  <si>
    <t>Klimaresilienz
Wintersturm, Hagel, Hitze, Starkregen, Blitzschlag, Schneelast</t>
  </si>
  <si>
    <t>_Mit Plattform erstellter Steckbrief</t>
  </si>
  <si>
    <t>312.02</t>
  </si>
  <si>
    <t xml:space="preserve">Klimaresilienz Hochwasser </t>
  </si>
  <si>
    <t>_Screenshot des Webportals mit Ausschnitt des Standortes</t>
  </si>
  <si>
    <t>312.03</t>
  </si>
  <si>
    <t>Maßnahmen zur Erhöhung der Klimaresilienz</t>
  </si>
  <si>
    <t>_Dokumentation der Baumaßnahmen</t>
  </si>
  <si>
    <t>312.04</t>
  </si>
  <si>
    <t>_Dokumentation der organisatorischen Maßnahmen</t>
  </si>
  <si>
    <t>312.05</t>
  </si>
  <si>
    <t>_Dokumentation der vorbeugenden Maßnahmen</t>
  </si>
  <si>
    <t>Radon-Vorkommen</t>
  </si>
  <si>
    <t>312.06</t>
  </si>
  <si>
    <t>Erkundung von Radon-Vorkommen</t>
  </si>
  <si>
    <t>_Nachweis durch behördliche Quellen oder Karte der Radonvorsorgegebiete (wenn im Bundesland vorhanden)</t>
  </si>
  <si>
    <t>312.07</t>
  </si>
  <si>
    <t>Baumaßnahmen aufgrund von Radon-Vorkommen</t>
  </si>
  <si>
    <t>3.2.1 Flächeneffizienz</t>
  </si>
  <si>
    <t>321.01</t>
  </si>
  <si>
    <t>Verhältnis NUF zu BGF</t>
  </si>
  <si>
    <t xml:space="preserve">_Alle Grundrisse mit Eintragungen NUF* und BGF**, </t>
  </si>
  <si>
    <t>321.02</t>
  </si>
  <si>
    <t>_Berechnung der Flächeneffizienz Flächeneffizienzkennwert-Ermittlung durch Division NUF durch BGF</t>
  </si>
  <si>
    <t>3.3.1 Lebenszykluskosten</t>
  </si>
  <si>
    <t>331.01</t>
  </si>
  <si>
    <t>Lebenszykluskosten</t>
  </si>
  <si>
    <t>_Lebenszykluskostenberechnung* nach unten beschriebener Methode</t>
  </si>
  <si>
    <t>331.02</t>
  </si>
  <si>
    <t>3.3.2 Investitionskosten/Marktwert</t>
  </si>
  <si>
    <t>332.01</t>
  </si>
  <si>
    <t>Werthaltigkeit</t>
  </si>
  <si>
    <t>_Berechnung nach im Steckbrief beschriebener Methode*</t>
  </si>
  <si>
    <t>332.02</t>
  </si>
  <si>
    <t>332.03</t>
  </si>
  <si>
    <t>4.1.1 Qualität der Projektvorbereitung</t>
  </si>
  <si>
    <t>411.01</t>
  </si>
  <si>
    <t>Zusammenstellung von Unterlagen</t>
  </si>
  <si>
    <t>_Checkliste mit Bestätigung, welche Unterlagen und Informationen zur Verfügung standen (Nachprüfung vorbehalten)</t>
  </si>
  <si>
    <t>411.02</t>
  </si>
  <si>
    <t>411.03</t>
  </si>
  <si>
    <t>Zielvereinbarung Nachhaltigkeitsanforderungen</t>
  </si>
  <si>
    <t>_Vorlage des mit der Projektanmeldung eingereichten Pre-Checks</t>
  </si>
  <si>
    <t>411.04</t>
  </si>
  <si>
    <t>Kenntnisnahme Nachhaltigkeitsziele</t>
  </si>
  <si>
    <t>_Bestätigung der Planungsverantwortlichen, dass die Nachhaltigkeitsziele zur Kenntnis genommen wurden</t>
  </si>
  <si>
    <t>411.05</t>
  </si>
  <si>
    <t>Energiekonzept für Strom und Wärme</t>
  </si>
  <si>
    <t>_Auszug aus dem Konzept, aus dem hervorgeht, dass verschiedene Varianten geprüft und welche Handlungsempfehlungen für die weitere Planung gegeben wurden</t>
  </si>
  <si>
    <t>411.06</t>
  </si>
  <si>
    <t>Konzept Rückbau- und Recyclingfreundlichkeit</t>
  </si>
  <si>
    <t>_Auszug aus dem Konzept, mit Hinweisen zur grundsätzlichen Wiederverwendbar- und Recyclebarkeit der Bauteile und Materialien; sowie Handlungsempfehlungen für die weitere Planung.</t>
  </si>
  <si>
    <t>411.07</t>
  </si>
  <si>
    <t>Konzept Regenwas-ser-Retention und Nutzung</t>
  </si>
  <si>
    <t xml:space="preserve">_Auszug aus dem Konzept, aus dem hervorgeht, dass Varianten zur Regenwasser-Retention und Nutzung geprüft wurden, mit Handlungsempfehlungen für die weitere Planung </t>
  </si>
  <si>
    <t>411.08</t>
  </si>
  <si>
    <t>Konzept kosten-günstiges Wohnen mit Blick auf bezahlbares Wohnen</t>
  </si>
  <si>
    <t>411.09</t>
  </si>
  <si>
    <t xml:space="preserve">Ermittlung von Nutzeranforderungen  </t>
  </si>
  <si>
    <t>_Wohnungsspiegel, mit Nutzeranforderungen</t>
  </si>
  <si>
    <t>411.10</t>
  </si>
  <si>
    <t>Ermittlung v. Nutzeran-forderun-gen für Wohnungs-spiegel, mit Blick auf soziale Diversität</t>
  </si>
  <si>
    <t>_Wohnungsspiegel, mit Nutzerprofilen</t>
  </si>
  <si>
    <t>411.11</t>
  </si>
  <si>
    <t>_Wohnungsspiegel mit Nutzerprofilen und zusätzlichen Flächen mit sozial-orientierten Mischnutzungen</t>
  </si>
  <si>
    <t>411.12</t>
  </si>
  <si>
    <t xml:space="preserve">Ermittlung von quartiersbezogenen Nutzeranforderungen </t>
  </si>
  <si>
    <t>_Auszug aus dem Konzept, aus dem besprochene Aspekte, Gesprächsbeteiligte und Handlungsempfehlungen hervorgehen</t>
  </si>
  <si>
    <t>411.13</t>
  </si>
  <si>
    <t xml:space="preserve">Ermittlung von temporären Nut-zeranforderungen </t>
  </si>
  <si>
    <t>_Grundrisse mit Markierung der temporär nutzbaren Raumeinheiten</t>
  </si>
  <si>
    <t>4.1.2 Qualität der Bauausführung</t>
  </si>
  <si>
    <t>412.01</t>
  </si>
  <si>
    <t>Messverfahren zur Bestätigung der Planungszielerreichung</t>
  </si>
  <si>
    <t>_Dokumentation der jeweiligen Messergebnisse bzw. -werte</t>
  </si>
  <si>
    <t>412.02</t>
  </si>
  <si>
    <t>_Messergebnisse Luftdichtheit 
_Messwerte Luftschall</t>
  </si>
  <si>
    <t>412.03</t>
  </si>
  <si>
    <t>_Messergebnisse Luftdichtheit 
_Messwerte zur Trittschall</t>
  </si>
  <si>
    <t>412.04</t>
  </si>
  <si>
    <t>_Messergebnisse Luftdichtheit 
_Messwerte Thermografie</t>
  </si>
  <si>
    <t>412.05</t>
  </si>
  <si>
    <t>_Messergebnisse Luftdichtheit 
_Messwerte zu Schadstoffen</t>
  </si>
  <si>
    <t>412.06</t>
  </si>
  <si>
    <t>Mängelfeststellung - Feststellung  der Mängelfreiheit des Gebäudes</t>
  </si>
  <si>
    <t>_Begehungsprotokoll, mit Verortung und Beschreibung der Mängel, sowie Nennung der in Anspruch zu nehmenden Unternehmen</t>
  </si>
  <si>
    <t>412.07</t>
  </si>
  <si>
    <t>_Vertragsdokument Beauftragung</t>
  </si>
  <si>
    <t>421.01</t>
  </si>
  <si>
    <t>Bestandsaufnahme Geometrie</t>
  </si>
  <si>
    <t xml:space="preserve">_Plansatz mit relevanten Grundrissen, Schnitten, Ansichten
_Leistungsnachweis des Gebäudeaufmaß-Erstellers
_Bestätigung der prinzipiellen Planaktualität durch den Planungsverantwortlichen </t>
  </si>
  <si>
    <t>421.02</t>
  </si>
  <si>
    <t xml:space="preserve">_CAD-Plansatz mit relevanten Grundrissen, Schnitten, Ansichten
_Leistungsnachweis des Gebäudeaufmaß-Erstellers
_Bestätigung der prinzipiellen Planaktualität durch den Planungsverantwortlichen </t>
  </si>
  <si>
    <t>421.03</t>
  </si>
  <si>
    <t>_CAD-Plansatz mit relevanten Grundrissen, Schnitten, Ansichten
_Leistungsnachweis des Gebäudeaufmaß-Erstellers</t>
  </si>
  <si>
    <t>421.04</t>
  </si>
  <si>
    <t>_CAD-Plansatz mit relevanten Grundrissen, Schnitten, Ansichten
_Nachweis zum Gebäudeaufmaß</t>
  </si>
  <si>
    <t>421.05</t>
  </si>
  <si>
    <t>421.06</t>
  </si>
  <si>
    <t>Bestandsaufnahme -Baukonstruktionen und Baustoffe</t>
  </si>
  <si>
    <t>_Dokumentation der Ergebnisse der Bestandsaufnahme Baukonstruktionen und Baustoffe</t>
  </si>
  <si>
    <t>421.07</t>
  </si>
  <si>
    <t>421.08</t>
  </si>
  <si>
    <t>Bestandsaufnahme Haustechnik</t>
  </si>
  <si>
    <t>_Dokumentation der Ergebnisse der Bestandsaufnahme Haustechnik</t>
  </si>
  <si>
    <t>421.09</t>
  </si>
  <si>
    <t>421.10</t>
  </si>
  <si>
    <t>421.11</t>
  </si>
  <si>
    <t xml:space="preserve">Bestandsaufnahme Bau- und Nutzungs-geschichte </t>
  </si>
  <si>
    <t xml:space="preserve">_Dokumentation der Ergebnisse der Bestandsaufnahme Bau- und Nutzungsgeschichte </t>
  </si>
  <si>
    <t>421.12</t>
  </si>
  <si>
    <t>421.13</t>
  </si>
  <si>
    <t>Bestandsaufnahme Exposition</t>
  </si>
  <si>
    <t>_Dokumentation der Ergebnisse des Bericht zu besonderen Umwelteinwirkungen auf das Gebäude</t>
  </si>
  <si>
    <t>421.14</t>
  </si>
  <si>
    <t>Baudiagnose Tragwerk</t>
  </si>
  <si>
    <t>_Dokumentation der Ergebnisse der baudiagnostischen Untersuchung des Tragwerks</t>
  </si>
  <si>
    <t>421.15</t>
  </si>
  <si>
    <t>_Dokumentation der Ergebnisse der rechnerischen Überprüfung der Standsicherheit des Tragwerks</t>
  </si>
  <si>
    <t>421.16</t>
  </si>
  <si>
    <t>Baudiagnose Energetische Qualität</t>
  </si>
  <si>
    <t>_Dokumentation der Ergebnisse der energetischen Bestandsaufnahme</t>
  </si>
  <si>
    <t>421.17</t>
  </si>
  <si>
    <t>_Dokumentation der Ergebnisse der energetischen Bestandsaufnahme, Ergänzungen zu Potenzialen energetischer Ertüchtigung</t>
  </si>
  <si>
    <t>421.18</t>
  </si>
  <si>
    <t>Baudiagnose Schadstoffe</t>
  </si>
  <si>
    <t xml:space="preserve">_Dokumentation der Ergebnisse der Schadstoffanalyse </t>
  </si>
  <si>
    <t>421.19</t>
  </si>
  <si>
    <t>421.20</t>
  </si>
  <si>
    <t>Baudiagnose Feuchte- und Salzbelastungen</t>
  </si>
  <si>
    <t>_Dokumentation der Ergebnisse der Feuchte- und Salzanalyse</t>
  </si>
  <si>
    <t>421.21</t>
  </si>
  <si>
    <t>421.22</t>
  </si>
  <si>
    <t>421.23</t>
  </si>
  <si>
    <t>Verfügungsstellung</t>
  </si>
  <si>
    <t>_Bestätigung der Planungsverantwortlichen, dass die genannten Bestandsaufnahmen und Baudiagnosen zur Verfügung gestellt wurden</t>
  </si>
  <si>
    <t>422.01</t>
  </si>
  <si>
    <t>Grundlagen</t>
  </si>
  <si>
    <t>_Bestätigung der Planungsverantwortlichen, dass die Ergebnisse der Bestandsanalyse (s.Steckbrief 4.2.1) zur Verfügung standen</t>
  </si>
  <si>
    <t>422.02</t>
  </si>
  <si>
    <t>_Auszug Vergabeunterlagen
_Kenntnisnahme der am Standort geltenden und einzuhaltenden rechtlichen Grundlagen durch Projektverantwortlichen</t>
  </si>
  <si>
    <t>422.03</t>
  </si>
  <si>
    <t>Rückbaumethoden, Umgang mit Bauschutt und belas-teten Materialien</t>
  </si>
  <si>
    <t xml:space="preserve">_Rückbaukonzept, mit Bezug auf behördliche Vorgabe. </t>
  </si>
  <si>
    <t>422.04</t>
  </si>
  <si>
    <t>_Rückbaukonzept in Anlehnung an genannte Struktur</t>
  </si>
  <si>
    <t>422.05</t>
  </si>
  <si>
    <t>422.06</t>
  </si>
  <si>
    <t>Umgang mit Bauschutt und belasteten Materialien</t>
  </si>
  <si>
    <t>_Entsorgungsnachweise</t>
  </si>
  <si>
    <t>422.07</t>
  </si>
  <si>
    <t>_Dokumentation der Überprüfungsmassnahmen</t>
  </si>
  <si>
    <t>422.08</t>
  </si>
  <si>
    <t>Zeitplan, Zuständigkeiten</t>
  </si>
  <si>
    <t>_Vorlage des Bauzeitenplan</t>
  </si>
  <si>
    <t>422.09</t>
  </si>
  <si>
    <t xml:space="preserve">Logistikkonzept </t>
  </si>
  <si>
    <t>_Liste der Entsorgungsanlagen und Wiederverwertungsorte</t>
  </si>
  <si>
    <t>422.10</t>
  </si>
  <si>
    <t>Umwelt- &amp; Umfeldschutz; Beteiligung</t>
  </si>
  <si>
    <t>_Vorlage des Informationsschreiben, der Einladung oder der Anwesenheitsliste</t>
  </si>
  <si>
    <t>422.11</t>
  </si>
  <si>
    <t>Umwelt- &amp; Umfeldschutz; Bodenschutz auf der Baustelle</t>
  </si>
  <si>
    <t>_Vergabenachweis, mit Hinweisen zum Bodenschutz</t>
  </si>
  <si>
    <t>422.12</t>
  </si>
  <si>
    <t>_Bestätigung des Bauunternehmens, dass eine Kontrolle vorgenommen worden ist</t>
  </si>
  <si>
    <t>422.13</t>
  </si>
  <si>
    <t>Umwelt- &amp; Umfeldschutz; Staubentwicklung</t>
  </si>
  <si>
    <t>_Vergabenachweis, mit Hinweisen zum Staubschutz</t>
  </si>
  <si>
    <t>422.14</t>
  </si>
  <si>
    <t>Umwelt- &amp; Umfeldschutz;
Abfallarme Baustelle</t>
  </si>
  <si>
    <t>_Auszug aus dem Rückbaukonzept, in dem Hinweise zur Vermeidung und Entsorgung der durch die Baumassnahmen selbst anfallenden Abfaelle gegeben werden.</t>
  </si>
  <si>
    <t>422.15</t>
  </si>
  <si>
    <t>Analyse der Erschütterungsanfälligkeit</t>
  </si>
  <si>
    <t>_Leistungsnachweis des Fachunternehmens</t>
  </si>
  <si>
    <t>422.16</t>
  </si>
  <si>
    <t>422.17</t>
  </si>
  <si>
    <t>4.3.1 Voraussetzungen für Bewirtschaftung</t>
  </si>
  <si>
    <t>431.01</t>
  </si>
  <si>
    <t>Objektdokumentation</t>
  </si>
  <si>
    <t xml:space="preserve">_Bestätigung des Bauherren, dass die genannte Objektdokumentation zur Verfügung gestellt werden kann. </t>
  </si>
  <si>
    <t>431.02</t>
  </si>
  <si>
    <t>_Inventarverzeichnis</t>
  </si>
  <si>
    <t>431.03</t>
  </si>
  <si>
    <t xml:space="preserve">
Fortführung der Objektdokumentation</t>
  </si>
  <si>
    <t>_Bestätigung zur Fortführung</t>
  </si>
  <si>
    <t>431.04</t>
  </si>
  <si>
    <t xml:space="preserve">
Objektdokumentation, mit Fortführung</t>
  </si>
  <si>
    <t>_Bestätigung des Bauherren, dass die genannte Objektdokumentation zur Verfügung gestellt werden kann. 
_Auftrag an Fachunternehmen</t>
  </si>
  <si>
    <t>431.05</t>
  </si>
  <si>
    <t>Wartungs- und Instandhaltungsplan</t>
  </si>
  <si>
    <t>_Auszug aus dem Wartungs- und Instandhaltungsplan</t>
  </si>
  <si>
    <t>431.06</t>
  </si>
  <si>
    <t>431.07</t>
  </si>
  <si>
    <t>_Wartungsverträge</t>
  </si>
  <si>
    <t>431.08</t>
  </si>
  <si>
    <t>Einweisungen für Personal</t>
  </si>
  <si>
    <t>_Protokoll mit Anwesenheitsliste und Tagesordnung</t>
  </si>
  <si>
    <t>431.09</t>
  </si>
  <si>
    <t>Messkonzept</t>
  </si>
  <si>
    <t>_Vorlage des Dokumentes mit Markierungen.
_Vertrag</t>
  </si>
  <si>
    <t>431.10</t>
  </si>
  <si>
    <t>Dig. Monitor.</t>
  </si>
  <si>
    <t>431.11</t>
  </si>
  <si>
    <t>Gebäudereinigung</t>
  </si>
  <si>
    <t>_Vorlage des Reinigungsplan-Musters</t>
  </si>
  <si>
    <t>431.12</t>
  </si>
  <si>
    <t>Informationen für Mieter</t>
  </si>
  <si>
    <t>_Vorlage des Mieterhandbuch bzw. Informationspaket</t>
  </si>
  <si>
    <t>431.13</t>
  </si>
  <si>
    <t>Mieter-App für Nutzer</t>
  </si>
  <si>
    <t>_Link Webseite / Download-Link</t>
  </si>
  <si>
    <t>431.14</t>
  </si>
  <si>
    <t>Einweisungen für Mieter</t>
  </si>
  <si>
    <t>_Vorlage des Begehungsprotokoll-Musters</t>
  </si>
  <si>
    <t>431.15</t>
  </si>
  <si>
    <t>_Vorlage des Mieterhandbuch bzw. Informationspaket in mindestens einer weiteren Sprache</t>
  </si>
  <si>
    <t>x</t>
  </si>
  <si>
    <r>
      <rPr>
        <b/>
        <sz val="11"/>
        <color theme="1"/>
        <rFont val="Calibri"/>
        <family val="2"/>
      </rPr>
      <t>Dokumente liegen vor</t>
    </r>
    <r>
      <rPr>
        <sz val="11"/>
        <color theme="1"/>
        <rFont val="Calibri"/>
        <family val="2"/>
      </rPr>
      <t xml:space="preserve"> - Mit den Ankreuzungen wird bestätigt, dass die Nachweisdokumente der in Bezug genommenen Haupt- und Zusatzanforderungen vorlagen. Fehlende Unterlagen sind zu benennen.</t>
    </r>
  </si>
  <si>
    <r>
      <rPr>
        <b/>
        <sz val="11"/>
        <color theme="1"/>
        <rFont val="Calibri"/>
        <family val="2"/>
      </rPr>
      <t>deutlich übererfüllt</t>
    </r>
    <r>
      <rPr>
        <sz val="11"/>
        <color theme="1"/>
        <rFont val="Calibri"/>
        <family val="2"/>
      </rPr>
      <t xml:space="preserve"> - Zusätzlich zur Stufe „erfüllt“ werden 10 weitere Anforderungen erfüllt</t>
    </r>
  </si>
  <si>
    <r>
      <rPr>
        <b/>
        <sz val="11"/>
        <color theme="1"/>
        <rFont val="Calibri"/>
        <family val="2"/>
      </rPr>
      <t xml:space="preserve">übererfüllt </t>
    </r>
    <r>
      <rPr>
        <sz val="11"/>
        <color theme="1"/>
        <rFont val="Calibri"/>
        <family val="2"/>
      </rPr>
      <t>- Zusätzlich zur Stufe „erfüllt“ werden 8 weitere Anforderungen erfüllt</t>
    </r>
  </si>
  <si>
    <r>
      <rPr>
        <b/>
        <sz val="11"/>
        <color theme="1"/>
        <rFont val="Calibri"/>
        <family val="2"/>
      </rPr>
      <t xml:space="preserve">erfüllt </t>
    </r>
    <r>
      <rPr>
        <sz val="11"/>
        <color theme="1"/>
        <rFont val="Calibri"/>
        <family val="2"/>
      </rPr>
      <t>- 13 der 14 Hauptanforderungen sind erfüllt.  1 Hauptanforderung kann, sofern sie nicht baurechtlich  gefordert ist, durch 2 Zusatzanforderungen kompensiert werden.</t>
    </r>
  </si>
  <si>
    <r>
      <rPr>
        <b/>
        <sz val="11"/>
        <color theme="1"/>
        <rFont val="Calibri"/>
        <family val="2"/>
      </rPr>
      <t>deutlich übererfüllt</t>
    </r>
    <r>
      <rPr>
        <sz val="11"/>
        <color theme="1"/>
        <rFont val="Calibri"/>
        <family val="2"/>
      </rPr>
      <t xml:space="preserve"> - Zusätzlich zur Stufe „erfüllt“ werden 5 weitere Anforderungen erfüllt.</t>
    </r>
  </si>
  <si>
    <r>
      <rPr>
        <b/>
        <sz val="11"/>
        <color theme="1"/>
        <rFont val="Calibri"/>
        <family val="2"/>
      </rPr>
      <t>übererfüllt</t>
    </r>
    <r>
      <rPr>
        <sz val="11"/>
        <color theme="1"/>
        <rFont val="Calibri"/>
        <family val="2"/>
      </rPr>
      <t xml:space="preserve"> - Zusätzlich zur Stufe „erfüllt“ werden 3 weitere Anforderungen erfüllt.</t>
    </r>
  </si>
  <si>
    <r>
      <rPr>
        <b/>
        <sz val="11"/>
        <color theme="1"/>
        <rFont val="Calibri"/>
        <family val="2"/>
      </rPr>
      <t>erfüllt</t>
    </r>
    <r>
      <rPr>
        <sz val="11"/>
        <color theme="1"/>
        <rFont val="Calibri"/>
        <family val="2"/>
      </rPr>
      <t xml:space="preserve"> - 4 der 5 Hauptanforderungen sind erfüllt. 1 Hauptanforderung kann, sofern sie nicht baurechtlich gefordert ist, durch 2 Zusatzanforderungen kompensiert werden.</t>
    </r>
  </si>
  <si>
    <r>
      <rPr>
        <b/>
        <sz val="11"/>
        <color theme="1"/>
        <rFont val="Calibri"/>
        <family val="2"/>
      </rPr>
      <t xml:space="preserve">deutlich übererfüllt </t>
    </r>
    <r>
      <rPr>
        <sz val="11"/>
        <color theme="1"/>
        <rFont val="Calibri"/>
        <family val="2"/>
      </rPr>
      <t>- Zusätzlich zur Stufe „erfüllt“ werden 6 weitere Anforderungen erfüllt</t>
    </r>
  </si>
  <si>
    <r>
      <rPr>
        <b/>
        <sz val="11"/>
        <color theme="1"/>
        <rFont val="Calibri"/>
        <family val="2"/>
      </rPr>
      <t>übererfüllt</t>
    </r>
    <r>
      <rPr>
        <sz val="11"/>
        <color theme="1"/>
        <rFont val="Calibri"/>
        <family val="2"/>
      </rPr>
      <t xml:space="preserve"> - Zusätzlich zur Stufe „erfüllt“ werden 4 weitere Anforderungen erfüllt</t>
    </r>
  </si>
  <si>
    <r>
      <rPr>
        <b/>
        <sz val="11"/>
        <color theme="1"/>
        <rFont val="Calibri"/>
        <family val="2"/>
      </rPr>
      <t>erfüllt</t>
    </r>
    <r>
      <rPr>
        <sz val="11"/>
        <color theme="1"/>
        <rFont val="Calibri"/>
        <family val="2"/>
      </rPr>
      <t xml:space="preserve"> - 3 der 3 Hauptanforderungen sind erfüllt</t>
    </r>
  </si>
  <si>
    <r>
      <rPr>
        <b/>
        <sz val="11"/>
        <color theme="1"/>
        <rFont val="Calibri"/>
        <family val="2"/>
      </rPr>
      <t>deutlich übererfüllt</t>
    </r>
    <r>
      <rPr>
        <sz val="11"/>
        <color theme="1"/>
        <rFont val="Calibri"/>
        <family val="2"/>
      </rPr>
      <t xml:space="preserve"> - Zusätzlich zur Stufe „erfüllt“ werden 6 weitere Anforderungen erfüllt.</t>
    </r>
  </si>
  <si>
    <r>
      <rPr>
        <b/>
        <sz val="11"/>
        <color theme="1"/>
        <rFont val="Calibri"/>
        <family val="2"/>
      </rPr>
      <t>übererfüllt</t>
    </r>
    <r>
      <rPr>
        <sz val="11"/>
        <color theme="1"/>
        <rFont val="Calibri"/>
        <family val="2"/>
      </rPr>
      <t xml:space="preserve"> - Zusätzlich zur Stufe „erfüllt“ werden 4 weitere Anforderungen erfüllt.</t>
    </r>
  </si>
  <si>
    <r>
      <rPr>
        <b/>
        <sz val="11"/>
        <color theme="1"/>
        <rFont val="Calibri"/>
        <family val="2"/>
      </rPr>
      <t xml:space="preserve">erfüllt </t>
    </r>
    <r>
      <rPr>
        <sz val="11"/>
        <color theme="1"/>
        <rFont val="Calibri"/>
        <family val="2"/>
      </rPr>
      <t xml:space="preserve">- 1 Hauptanforderung (114.01) und eine der beiden alternativen Hauptanforderungen (114.02 oder 03) sind erfüllt. </t>
    </r>
  </si>
  <si>
    <r>
      <rPr>
        <b/>
        <sz val="11"/>
        <color theme="1"/>
        <rFont val="Calibri"/>
        <family val="2"/>
      </rPr>
      <t xml:space="preserve">deutlich übererfüllt </t>
    </r>
    <r>
      <rPr>
        <sz val="11"/>
        <color theme="1"/>
        <rFont val="Calibri"/>
        <family val="2"/>
      </rPr>
      <t>- Zusätzlich zur Stufe „erfüllt“ werden 12 weitere Anforderungen erfüllt</t>
    </r>
  </si>
  <si>
    <r>
      <rPr>
        <b/>
        <sz val="11"/>
        <color theme="1"/>
        <rFont val="Calibri"/>
        <family val="2"/>
      </rPr>
      <t xml:space="preserve">übererfüllt </t>
    </r>
    <r>
      <rPr>
        <sz val="11"/>
        <color theme="1"/>
        <rFont val="Calibri"/>
        <family val="2"/>
      </rPr>
      <t>-  Zusätzlich zur Stufe „erfüllt“ werden 8 weitere Anforderungen erfüllt</t>
    </r>
  </si>
  <si>
    <r>
      <rPr>
        <b/>
        <sz val="11"/>
        <color theme="1"/>
        <rFont val="Calibri"/>
        <family val="2"/>
      </rPr>
      <t>erfüllt</t>
    </r>
    <r>
      <rPr>
        <sz val="11"/>
        <color theme="1"/>
        <rFont val="Calibri"/>
        <family val="2"/>
      </rPr>
      <t xml:space="preserve"> - 4 der 6 Hauptanforderungen sind erfüllt. Dabei ist entweder die Hauptanforderung 121.03 oder 121.06 zu erfüllen.
1 Hauptanforderung kann, sofern sie nicht baurechtlich gefordert ist, durch 2 Zusatzanforderungen kompensiert werden.</t>
    </r>
  </si>
  <si>
    <r>
      <rPr>
        <b/>
        <sz val="11"/>
        <color theme="1"/>
        <rFont val="Calibri"/>
        <family val="2"/>
      </rPr>
      <t xml:space="preserve">übererfüllt </t>
    </r>
    <r>
      <rPr>
        <sz val="11"/>
        <color theme="1"/>
        <rFont val="Calibri"/>
        <family val="2"/>
      </rPr>
      <t>- Zusätzlich zur Stufe „erfüllt“ werden 6 weitere Anforderungen erfüllt.</t>
    </r>
  </si>
  <si>
    <r>
      <rPr>
        <b/>
        <sz val="11"/>
        <color theme="1"/>
        <rFont val="Calibri"/>
        <family val="2"/>
      </rPr>
      <t xml:space="preserve">erfüllt </t>
    </r>
    <r>
      <rPr>
        <sz val="11"/>
        <color theme="1"/>
        <rFont val="Calibri"/>
        <family val="2"/>
      </rPr>
      <t>- Die PKW-Hauptanforderung (122.05) und eine der vier alternativen PKW-Hauptanforderungen (122.01, 02, 03 oder 04) sind erfüllt. 
Eine der beiden alternativen Fahrrad-Hauptanforderungen (122.12 oder 13) ist erfüllt. 
Eine der drei alternativen Rollator/Kinderwagen-Hauptanforderungen  (122.20, 21 oder 22) ist erfüllt. 
1 Hauptanforderung kann, sofern sie nicht baurechtlich gefordert ist, durch 2 Zusatzanforderungen kompensiert werden.</t>
    </r>
  </si>
  <si>
    <r>
      <rPr>
        <b/>
        <sz val="11"/>
        <color theme="1"/>
        <rFont val="Calibri"/>
        <family val="2"/>
      </rPr>
      <t xml:space="preserve">deutlich übererfüllt </t>
    </r>
    <r>
      <rPr>
        <sz val="11"/>
        <color theme="1"/>
        <rFont val="Calibri"/>
        <family val="2"/>
      </rPr>
      <t>- Zusätzlich zur Stufe „erfüllt“ werden 6 weitere Anforderungen (Haupt- oder Zusatz-) erfüllt</t>
    </r>
  </si>
  <si>
    <r>
      <rPr>
        <b/>
        <sz val="11"/>
        <color theme="1"/>
        <rFont val="Calibri"/>
        <family val="2"/>
      </rPr>
      <t xml:space="preserve">übererfüllt </t>
    </r>
    <r>
      <rPr>
        <sz val="11"/>
        <color theme="1"/>
        <rFont val="Calibri"/>
        <family val="2"/>
      </rPr>
      <t>- Zusätzlich zur Stufe „erfüllt“ werden 4 weitere Anforderungen (Haupt- oder Zusatz-) erfüllt</t>
    </r>
  </si>
  <si>
    <r>
      <rPr>
        <b/>
        <sz val="11"/>
        <color theme="1"/>
        <rFont val="Calibri"/>
        <family val="2"/>
      </rPr>
      <t xml:space="preserve">deutlich übererfüllt </t>
    </r>
    <r>
      <rPr>
        <sz val="11"/>
        <color theme="1"/>
        <rFont val="Calibri"/>
        <family val="2"/>
      </rPr>
      <t>- Zusätzlich zur Stufe „erfüllt“ werden 7 weitere Anforderungen (Haupt- oder Zusatz-) erfüllt</t>
    </r>
  </si>
  <si>
    <r>
      <rPr>
        <b/>
        <sz val="11"/>
        <color theme="1"/>
        <rFont val="Calibri"/>
        <family val="2"/>
      </rPr>
      <t xml:space="preserve">übererfüllt </t>
    </r>
    <r>
      <rPr>
        <sz val="11"/>
        <color theme="1"/>
        <rFont val="Calibri"/>
        <family val="2"/>
      </rPr>
      <t>- Zusätzlich zur Stufe „erfüllt“ werden 5 weitere Anforderungen (Haupt- oder Zusatz-) erfüllt</t>
    </r>
  </si>
  <si>
    <r>
      <rPr>
        <b/>
        <sz val="11"/>
        <color theme="1"/>
        <rFont val="Calibri"/>
        <family val="2"/>
      </rPr>
      <t xml:space="preserve">deutlich übererfüllt </t>
    </r>
    <r>
      <rPr>
        <sz val="11"/>
        <color theme="1"/>
        <rFont val="Calibri"/>
        <family val="2"/>
      </rPr>
      <t xml:space="preserve">- Zusätzlich zur Stufe „übererfüllt“ werden 3 weitere Anforderungen erfüllt
</t>
    </r>
  </si>
  <si>
    <r>
      <rPr>
        <b/>
        <sz val="11"/>
        <color theme="1"/>
        <rFont val="Calibri"/>
        <family val="2"/>
      </rPr>
      <t>deutlich übererfüllt</t>
    </r>
    <r>
      <rPr>
        <sz val="11"/>
        <color theme="1"/>
        <rFont val="Calibri"/>
        <family val="2"/>
      </rPr>
      <t xml:space="preserve"> - Zusätzlich zur Stufe „erfüllt“ werden 4 der 6 Zusatzanforderungen erfüllt</t>
    </r>
  </si>
  <si>
    <r>
      <rPr>
        <b/>
        <sz val="11"/>
        <color theme="1"/>
        <rFont val="Calibri"/>
        <family val="2"/>
      </rPr>
      <t xml:space="preserve">übererfüllt </t>
    </r>
    <r>
      <rPr>
        <sz val="11"/>
        <color theme="1"/>
        <rFont val="Calibri"/>
        <family val="2"/>
      </rPr>
      <t>- Zusätzlich zur Stufe „erfüllt“ werden 2 der 6 Zusatzanforderungen erfüllt</t>
    </r>
  </si>
  <si>
    <r>
      <rPr>
        <b/>
        <sz val="11"/>
        <color theme="1"/>
        <rFont val="Calibri"/>
        <family val="2"/>
      </rPr>
      <t xml:space="preserve">erfüllt </t>
    </r>
    <r>
      <rPr>
        <sz val="11"/>
        <color theme="1"/>
        <rFont val="Calibri"/>
        <family val="2"/>
      </rPr>
      <t>- 1 der 2 Hauptanforderungen sind erfüllt</t>
    </r>
  </si>
  <si>
    <r>
      <rPr>
        <b/>
        <sz val="11"/>
        <color theme="1"/>
        <rFont val="Calibri"/>
        <family val="2"/>
      </rPr>
      <t xml:space="preserve">deutlich übererfüllt </t>
    </r>
    <r>
      <rPr>
        <sz val="11"/>
        <color theme="1"/>
        <rFont val="Calibri"/>
        <family val="2"/>
      </rPr>
      <t>- Zusätzlich zur Stufe „erfüllt“ werden 4 der 7 Zusatzanforderungen erfüllt</t>
    </r>
  </si>
  <si>
    <r>
      <rPr>
        <b/>
        <sz val="11"/>
        <color theme="1"/>
        <rFont val="Calibri"/>
        <family val="2"/>
      </rPr>
      <t xml:space="preserve">übererfüllt </t>
    </r>
    <r>
      <rPr>
        <sz val="11"/>
        <color theme="1"/>
        <rFont val="Calibri"/>
        <family val="2"/>
      </rPr>
      <t>- Zusätzlich zur Stufe „erfüllt“ werden 2 der 7 Zusatzanforderungen erfüllt</t>
    </r>
  </si>
  <si>
    <r>
      <rPr>
        <b/>
        <sz val="11"/>
        <color theme="1"/>
        <rFont val="Calibri"/>
        <family val="2"/>
      </rPr>
      <t>deutlich übererfüllt</t>
    </r>
    <r>
      <rPr>
        <sz val="11"/>
        <color theme="1"/>
        <rFont val="Calibri"/>
        <family val="2"/>
      </rPr>
      <t xml:space="preserve"> - Zusätzlich zur Stufe „erfüllt“ werden 2 der 3 Zusatzanforderungen erfüllt</t>
    </r>
  </si>
  <si>
    <r>
      <rPr>
        <b/>
        <sz val="11"/>
        <color theme="1"/>
        <rFont val="Calibri"/>
        <family val="2"/>
      </rPr>
      <t>übererfüllt</t>
    </r>
    <r>
      <rPr>
        <sz val="11"/>
        <color theme="1"/>
        <rFont val="Calibri"/>
        <family val="2"/>
      </rPr>
      <t xml:space="preserve"> - Zusätzlich zur Stufe „erfüllt“ werden 1 der 3 Zusatzanforderungen erfüllt</t>
    </r>
  </si>
  <si>
    <r>
      <rPr>
        <b/>
        <sz val="11"/>
        <color theme="1"/>
        <rFont val="Calibri"/>
        <family val="2"/>
      </rPr>
      <t>übererfüllt</t>
    </r>
    <r>
      <rPr>
        <sz val="11"/>
        <color theme="1"/>
        <rFont val="Calibri"/>
        <family val="2"/>
      </rPr>
      <t xml:space="preserve"> - Zusätzlich zur Stufe „erfüllt“ wird 1 Zusatzanforderung erfüllt</t>
    </r>
  </si>
  <si>
    <r>
      <rPr>
        <b/>
        <sz val="11"/>
        <color theme="1"/>
        <rFont val="Calibri"/>
        <family val="2"/>
      </rPr>
      <t>erfüllt</t>
    </r>
    <r>
      <rPr>
        <sz val="11"/>
        <color theme="1"/>
        <rFont val="Calibri"/>
        <family val="2"/>
      </rPr>
      <t xml:space="preserve"> - 1 Hauptanforderung ist erfüllt</t>
    </r>
  </si>
  <si>
    <r>
      <rPr>
        <b/>
        <sz val="11"/>
        <color theme="1"/>
        <rFont val="Calibri"/>
        <family val="2"/>
      </rPr>
      <t xml:space="preserve">übererfüllt </t>
    </r>
    <r>
      <rPr>
        <sz val="11"/>
        <color theme="1"/>
        <rFont val="Calibri"/>
        <family val="2"/>
      </rPr>
      <t>- Zusätzlich zur Stufe „erfüllt“ wird 1 Zusatzanforderung erfüllt</t>
    </r>
  </si>
  <si>
    <r>
      <rPr>
        <b/>
        <sz val="11"/>
        <color theme="1"/>
        <rFont val="Calibri"/>
        <family val="2"/>
      </rPr>
      <t xml:space="preserve">deutlich übererfüllt </t>
    </r>
    <r>
      <rPr>
        <sz val="11"/>
        <color theme="1"/>
        <rFont val="Calibri"/>
        <family val="2"/>
      </rPr>
      <t>- Zusätzlich zur Stufe „erfüllt“ werden 3 weitere Anforderungen erfüllt</t>
    </r>
  </si>
  <si>
    <r>
      <rPr>
        <b/>
        <sz val="11"/>
        <color theme="1"/>
        <rFont val="Calibri"/>
        <family val="2"/>
      </rPr>
      <t xml:space="preserve">übererfüllt </t>
    </r>
    <r>
      <rPr>
        <sz val="11"/>
        <color theme="1"/>
        <rFont val="Calibri"/>
        <family val="2"/>
      </rPr>
      <t>- Zusätzlich zur Stufe „erfüllt“ werden 2 weitere Anforderungen erfüllt</t>
    </r>
  </si>
  <si>
    <r>
      <rPr>
        <b/>
        <sz val="11"/>
        <color theme="1"/>
        <rFont val="Calibri"/>
        <family val="2"/>
      </rPr>
      <t xml:space="preserve">erfüllt </t>
    </r>
    <r>
      <rPr>
        <sz val="11"/>
        <color theme="1"/>
        <rFont val="Calibri"/>
        <family val="2"/>
      </rPr>
      <t>- 1 der 3 alternativen Hauptanforderungen (213.01, 02 oder 03) zum Aspekt Flächeninanspruchnahme wurde erfüllt
1 der 3 alternativen Hauptanforderungen (213.05, 06 oder 07) und 2 weitere Hauptanforderungen zum Aspekt Versiegelung wurden erfüllt.</t>
    </r>
  </si>
  <si>
    <r>
      <rPr>
        <b/>
        <sz val="11"/>
        <color theme="1"/>
        <rFont val="Calibri"/>
        <family val="2"/>
      </rPr>
      <t>übererfüllt</t>
    </r>
    <r>
      <rPr>
        <sz val="11"/>
        <color theme="1"/>
        <rFont val="Calibri"/>
        <family val="2"/>
      </rPr>
      <t xml:space="preserve"> - Zusätzlich zur Stufe „erfüllt“ wird 1 Zusatzanforderung erfüllt
</t>
    </r>
  </si>
  <si>
    <r>
      <rPr>
        <b/>
        <sz val="11"/>
        <color theme="1"/>
        <rFont val="Calibri"/>
        <family val="2"/>
      </rPr>
      <t>erfüllt</t>
    </r>
    <r>
      <rPr>
        <sz val="11"/>
        <color theme="1"/>
        <rFont val="Calibri"/>
        <family val="2"/>
      </rPr>
      <t xml:space="preserve"> - 1 Hauptanforderung ist erfüllt
</t>
    </r>
  </si>
  <si>
    <r>
      <rPr>
        <b/>
        <sz val="11"/>
        <color theme="1"/>
        <rFont val="Calibri"/>
        <family val="2"/>
      </rPr>
      <t xml:space="preserve">deutlich übererfüllt </t>
    </r>
    <r>
      <rPr>
        <sz val="11"/>
        <color theme="1"/>
        <rFont val="Calibri"/>
        <family val="2"/>
      </rPr>
      <t xml:space="preserve">- Zusätzlich zur Stufe „erfüllt“ werden 10 weitere Anforderungen (Haupt- oder Zusatz-) erreicht.
</t>
    </r>
  </si>
  <si>
    <r>
      <rPr>
        <b/>
        <sz val="11"/>
        <color theme="1"/>
        <rFont val="Calibri"/>
        <family val="2"/>
      </rPr>
      <t xml:space="preserve">übererfüllt </t>
    </r>
    <r>
      <rPr>
        <sz val="11"/>
        <color theme="1"/>
        <rFont val="Calibri"/>
        <family val="2"/>
      </rPr>
      <t xml:space="preserve">- Zusätzlich zur Stufe „erfüllt“ werden 5 weitere Anforderungen (Haupt- oder Zusatz-) erreicht.
</t>
    </r>
  </si>
  <si>
    <r>
      <rPr>
        <b/>
        <sz val="11"/>
        <color theme="1"/>
        <rFont val="Calibri"/>
        <family val="2"/>
      </rPr>
      <t xml:space="preserve">erfüllt </t>
    </r>
    <r>
      <rPr>
        <sz val="11"/>
        <color theme="1"/>
        <rFont val="Calibri"/>
        <family val="2"/>
      </rPr>
      <t xml:space="preserve">- 4 der 5 Hauptanforderungen sind erfüllt. 1 Hauptanforderung, außer 231.01, kann, sofern sie nicht baurechtlich gefordert ist, durch 2 Zusatzanforderungen kompensiert werden. 
</t>
    </r>
  </si>
  <si>
    <r>
      <rPr>
        <b/>
        <sz val="11"/>
        <color theme="1"/>
        <rFont val="Calibri"/>
        <family val="2"/>
      </rPr>
      <t xml:space="preserve">deutlich übererfüllt </t>
    </r>
    <r>
      <rPr>
        <sz val="11"/>
        <color theme="1"/>
        <rFont val="Calibri"/>
        <family val="2"/>
      </rPr>
      <t xml:space="preserve">- Zusätzlich zur Stufe „erfüllt“ werden 5 weitere Zusatzanforderungen erfüllt
</t>
    </r>
  </si>
  <si>
    <r>
      <rPr>
        <b/>
        <sz val="11"/>
        <color theme="1"/>
        <rFont val="Calibri"/>
        <family val="2"/>
      </rPr>
      <t xml:space="preserve">übererfüllt </t>
    </r>
    <r>
      <rPr>
        <sz val="11"/>
        <color theme="1"/>
        <rFont val="Calibri"/>
        <family val="2"/>
      </rPr>
      <t xml:space="preserve">- Zusätzlich zur Stufe „erfüllt“ werden 3 weitere Zusatzanforderungen erfüllt
</t>
    </r>
  </si>
  <si>
    <r>
      <rPr>
        <b/>
        <sz val="11"/>
        <color theme="1"/>
        <rFont val="Calibri"/>
        <family val="2"/>
      </rPr>
      <t xml:space="preserve">erfüllt </t>
    </r>
    <r>
      <rPr>
        <sz val="11"/>
        <color theme="1"/>
        <rFont val="Calibri"/>
        <family val="2"/>
      </rPr>
      <t xml:space="preserve">- 1 der 1 Hauptanforderung ist erfüllt
</t>
    </r>
  </si>
  <si>
    <r>
      <rPr>
        <b/>
        <sz val="11"/>
        <color theme="1"/>
        <rFont val="Calibri"/>
        <family val="2"/>
      </rPr>
      <t xml:space="preserve">übererfüllt </t>
    </r>
    <r>
      <rPr>
        <sz val="11"/>
        <color theme="1"/>
        <rFont val="Calibri"/>
        <family val="2"/>
      </rPr>
      <t>- Zusätzlich zur Stufe „erfüllt“ werden 2 weitere Anforde-rungen (Haupt- oder Zusatz) erfüllt</t>
    </r>
  </si>
  <si>
    <r>
      <rPr>
        <b/>
        <sz val="11"/>
        <color theme="1"/>
        <rFont val="Calibri"/>
        <family val="2"/>
      </rPr>
      <t xml:space="preserve">deutlich übererfüllt </t>
    </r>
    <r>
      <rPr>
        <sz val="11"/>
        <color theme="1"/>
        <rFont val="Calibri"/>
        <family val="2"/>
      </rPr>
      <t>- Zusätzlich zur Stufe „erfüllt“ werden 4 weitere Anforde-rungen (Haupt- oder Zusatz) erfüllt</t>
    </r>
  </si>
  <si>
    <r>
      <rPr>
        <b/>
        <sz val="11"/>
        <color theme="1"/>
        <rFont val="Calibri"/>
        <family val="2"/>
      </rPr>
      <t xml:space="preserve">erfüllt </t>
    </r>
    <r>
      <rPr>
        <sz val="11"/>
        <color theme="1"/>
        <rFont val="Calibri"/>
        <family val="2"/>
      </rPr>
      <t>- 1 Hauptanforderung ist erfüllt</t>
    </r>
  </si>
  <si>
    <r>
      <rPr>
        <b/>
        <sz val="11"/>
        <color theme="1"/>
        <rFont val="Calibri"/>
        <family val="2"/>
      </rPr>
      <t xml:space="preserve">deutlich übererfüllt </t>
    </r>
    <r>
      <rPr>
        <sz val="11"/>
        <color theme="1"/>
        <rFont val="Calibri"/>
        <family val="2"/>
      </rPr>
      <t>- Zusätzlich zur Stufe „erfüllt“ wird die zweite Zusatzanforderung erfüllt</t>
    </r>
  </si>
  <si>
    <r>
      <rPr>
        <b/>
        <sz val="11"/>
        <color theme="1"/>
        <rFont val="Calibri"/>
        <family val="2"/>
      </rPr>
      <t>übererfüllt -</t>
    </r>
    <r>
      <rPr>
        <sz val="11"/>
        <color theme="1"/>
        <rFont val="Calibri"/>
        <family val="2"/>
      </rPr>
      <t xml:space="preserve"> Zusätzlich zur Stufe „erfüllt“ wird die erste Zusatzanforderung erfüllt</t>
    </r>
  </si>
  <si>
    <r>
      <rPr>
        <b/>
        <sz val="11"/>
        <color theme="1"/>
        <rFont val="Calibri"/>
        <family val="2"/>
      </rPr>
      <t>erfüllt</t>
    </r>
    <r>
      <rPr>
        <sz val="11"/>
        <color theme="1"/>
        <rFont val="Calibri"/>
        <family val="2"/>
      </rPr>
      <t xml:space="preserve"> - Die Hauptanforderung ist erfüllt</t>
    </r>
  </si>
  <si>
    <r>
      <rPr>
        <b/>
        <sz val="11"/>
        <color theme="1"/>
        <rFont val="Calibri"/>
        <family val="2"/>
      </rPr>
      <t xml:space="preserve">deutlich übererfüllt </t>
    </r>
    <r>
      <rPr>
        <sz val="11"/>
        <color theme="1"/>
        <rFont val="Calibri"/>
        <family val="2"/>
      </rPr>
      <t>- Zusätzlich zur Stufe „erfüllt“ werden 6 weitere Zusatzanforderungen erfüllt</t>
    </r>
  </si>
  <si>
    <r>
      <rPr>
        <b/>
        <sz val="11"/>
        <color theme="1"/>
        <rFont val="Calibri"/>
        <family val="2"/>
      </rPr>
      <t xml:space="preserve">übererfüllt </t>
    </r>
    <r>
      <rPr>
        <sz val="11"/>
        <color theme="1"/>
        <rFont val="Calibri"/>
        <family val="2"/>
      </rPr>
      <t>- Zusätzlich zur Stufe „erfüllt“ werden 4 weitere Zusatzanforderungen erfüllt</t>
    </r>
  </si>
  <si>
    <r>
      <rPr>
        <b/>
        <sz val="11"/>
        <color theme="1"/>
        <rFont val="Calibri"/>
        <family val="2"/>
      </rPr>
      <t xml:space="preserve">erfüllt </t>
    </r>
    <r>
      <rPr>
        <sz val="11"/>
        <color theme="1"/>
        <rFont val="Calibri"/>
        <family val="2"/>
      </rPr>
      <t>- 3 der 3 Hauptanforderungen sind erfüllt</t>
    </r>
  </si>
  <si>
    <r>
      <rPr>
        <b/>
        <sz val="11"/>
        <color theme="1"/>
        <rFont val="Calibri"/>
        <family val="2"/>
      </rPr>
      <t xml:space="preserve">deutlich übererfüllt </t>
    </r>
    <r>
      <rPr>
        <sz val="11"/>
        <color theme="1"/>
        <rFont val="Calibri"/>
        <family val="2"/>
      </rPr>
      <t>- Zusätzlich zur Stufe „erfüllt“ werden 5 weitere Zusatzanforderungen erfüllt</t>
    </r>
  </si>
  <si>
    <r>
      <rPr>
        <b/>
        <sz val="11"/>
        <color theme="1"/>
        <rFont val="Calibri"/>
        <family val="2"/>
      </rPr>
      <t>übererfüllt</t>
    </r>
    <r>
      <rPr>
        <sz val="11"/>
        <color theme="1"/>
        <rFont val="Calibri"/>
        <family val="2"/>
      </rPr>
      <t xml:space="preserve"> - Zusätzlich zur Stufe „erfüllt“ werden 3 weitere Zusatzanforderungen erfüllt</t>
    </r>
  </si>
  <si>
    <r>
      <rPr>
        <b/>
        <sz val="11"/>
        <color theme="1"/>
        <rFont val="Calibri"/>
        <family val="2"/>
      </rPr>
      <t xml:space="preserve">erfüllt </t>
    </r>
    <r>
      <rPr>
        <sz val="11"/>
        <color theme="1"/>
        <rFont val="Calibri"/>
        <family val="2"/>
      </rPr>
      <t>- 2 der 2 Hauptanforderungen sind erfüllt</t>
    </r>
  </si>
  <si>
    <r>
      <rPr>
        <b/>
        <sz val="11"/>
        <color theme="1"/>
        <rFont val="Calibri"/>
        <family val="2"/>
      </rPr>
      <t>deutlich übererfüllt</t>
    </r>
    <r>
      <rPr>
        <sz val="11"/>
        <color theme="1"/>
        <rFont val="Calibri"/>
        <family val="2"/>
      </rPr>
      <t xml:space="preserve"> - Zusätzlich zur Stufe „erfüllt“ werden 8 Anforderungen (Haupt- oder Zusatz-) erfüllt
</t>
    </r>
  </si>
  <si>
    <r>
      <rPr>
        <b/>
        <sz val="11"/>
        <color theme="1"/>
        <rFont val="Calibri"/>
        <family val="2"/>
      </rPr>
      <t>übererfüllt</t>
    </r>
    <r>
      <rPr>
        <sz val="11"/>
        <color theme="1"/>
        <rFont val="Calibri"/>
        <family val="2"/>
      </rPr>
      <t xml:space="preserve"> - Zusätzlich zur Stufe „erfüllt“ werden 5 Anforderungen (Haupt- oder Zusatz-) erfüllt
</t>
    </r>
  </si>
  <si>
    <r>
      <rPr>
        <b/>
        <sz val="11"/>
        <color theme="1"/>
        <rFont val="Calibri"/>
        <family val="2"/>
      </rPr>
      <t xml:space="preserve">erfüllt </t>
    </r>
    <r>
      <rPr>
        <sz val="11"/>
        <color theme="1"/>
        <rFont val="Calibri"/>
        <family val="2"/>
      </rPr>
      <t xml:space="preserve">- Eine der beiden alternativen Hauptanforderungen (421.01 und 421.03) ist erfüllt. 9 weitere Hauptanforderungen sind erfüllt, oder es ist jeweils eine verbindliche Bestätigung des Projektverantwortlichen vorzulegen, warum dies am konkreten Projekt nicht erforderlich ist. 1 Hauptanforderung kann, sofern sie nicht baurechtlich gefordert ist, durch 2 Zusatzanforderungen kompensiert werden.
</t>
    </r>
  </si>
  <si>
    <r>
      <rPr>
        <b/>
        <sz val="11"/>
        <color theme="1"/>
        <rFont val="Calibri"/>
        <family val="2"/>
      </rPr>
      <t xml:space="preserve">deutlich übererfüllt </t>
    </r>
    <r>
      <rPr>
        <sz val="11"/>
        <color theme="1"/>
        <rFont val="Calibri"/>
        <family val="2"/>
      </rPr>
      <t>- Zusätzlich zur Stufe „erfüllt“ werden 6 weitere Anforderungen (Haupt- oder Zusatz-) erfüllt.</t>
    </r>
  </si>
  <si>
    <r>
      <rPr>
        <b/>
        <sz val="11"/>
        <color theme="1"/>
        <rFont val="Calibri"/>
        <family val="2"/>
      </rPr>
      <t xml:space="preserve">übererfüllt </t>
    </r>
    <r>
      <rPr>
        <sz val="11"/>
        <color theme="1"/>
        <rFont val="Calibri"/>
        <family val="2"/>
      </rPr>
      <t>- Zusätzlich zur Stufe „erfüllt“ werden 3 weitere Anforderungen (Haupt- oder Zusatz-) erfüllt.</t>
    </r>
  </si>
  <si>
    <r>
      <rPr>
        <b/>
        <sz val="11"/>
        <color theme="1"/>
        <rFont val="Calibri"/>
        <family val="2"/>
      </rPr>
      <t xml:space="preserve">erfüllt </t>
    </r>
    <r>
      <rPr>
        <sz val="11"/>
        <color theme="1"/>
        <rFont val="Calibri"/>
        <family val="2"/>
      </rPr>
      <t>- Eine der beiden alternativen Hauptanforderungen (422.03 oder 04) ist erfüllt. 7 weitere Hauptanforderungen sind erfüllt, oder es ist jeweils eine verbindliche Bestätigung des Projektverantwortlichen vorzulegen, warum dies am konkreten Projekt nicht erforderlich ist.</t>
    </r>
  </si>
  <si>
    <r>
      <rPr>
        <b/>
        <sz val="11"/>
        <color theme="1"/>
        <rFont val="Calibri"/>
        <family val="2"/>
      </rPr>
      <t xml:space="preserve">deutlich übererfüllt </t>
    </r>
    <r>
      <rPr>
        <sz val="11"/>
        <color theme="1"/>
        <rFont val="Calibri"/>
        <family val="2"/>
      </rPr>
      <t>- Zusätzlich zur Stufe „erfüllt“ werden  7 weitere Zusatzanforderungen erfüllt</t>
    </r>
  </si>
  <si>
    <r>
      <rPr>
        <b/>
        <sz val="11"/>
        <color theme="1"/>
        <rFont val="Calibri"/>
        <family val="2"/>
      </rPr>
      <t>übererfüllt</t>
    </r>
    <r>
      <rPr>
        <sz val="11"/>
        <color theme="1"/>
        <rFont val="Calibri"/>
        <family val="2"/>
      </rPr>
      <t xml:space="preserve"> - Zusätzlich zur Stufe „erfüllt“ werden 5 weitere Zusatzanforderungen erfüllt</t>
    </r>
  </si>
  <si>
    <r>
      <rPr>
        <b/>
        <sz val="11"/>
        <color theme="1"/>
        <rFont val="Calibri"/>
        <family val="2"/>
      </rPr>
      <t>erfüllt</t>
    </r>
    <r>
      <rPr>
        <sz val="11"/>
        <color theme="1"/>
        <rFont val="Calibri"/>
        <family val="2"/>
      </rPr>
      <t xml:space="preserve"> - 4 der 4  Hauptanforderungen sind erfüllt</t>
    </r>
  </si>
  <si>
    <t>Barrierefreiheit des Zugangs zum Gebäude</t>
  </si>
  <si>
    <r>
      <rPr>
        <b/>
        <sz val="14"/>
        <color theme="1"/>
        <rFont val="Calibri"/>
        <family val="2"/>
      </rPr>
      <t>Konformitätsevaluierer</t>
    </r>
    <r>
      <rPr>
        <b/>
        <sz val="11"/>
        <color theme="1"/>
        <rFont val="Calibri"/>
        <family val="2"/>
      </rPr>
      <t xml:space="preserve">
</t>
    </r>
    <r>
      <rPr>
        <sz val="11"/>
        <color theme="1"/>
        <rFont val="Calibri"/>
        <family val="2"/>
      </rPr>
      <t>Nach Fertigstellung ist mit der eingestellten Druckfunktion</t>
    </r>
    <r>
      <rPr>
        <sz val="11"/>
        <color rgb="FFFF0000"/>
        <rFont val="Calibri"/>
        <family val="2"/>
      </rPr>
      <t xml:space="preserve"> </t>
    </r>
    <r>
      <rPr>
        <sz val="11"/>
        <color theme="1"/>
        <rFont val="Calibri"/>
        <family val="2"/>
      </rPr>
      <t>ein PDF der Excel-Datei zu erzeugen. Die Excel-Datei, das davon erstellte und digital unterschriebene PDF-Dokument sowie die Abschlusserklärung mit oder ohne Zertifizie</t>
    </r>
    <r>
      <rPr>
        <sz val="11"/>
        <rFont val="Calibri"/>
        <family val="2"/>
      </rPr>
      <t xml:space="preserve">rungsempfehlung  sind  einzureichen. </t>
    </r>
    <r>
      <rPr>
        <b/>
        <sz val="11"/>
        <color theme="1"/>
        <rFont val="Calibri"/>
        <family val="2"/>
      </rPr>
      <t xml:space="preserve">
Nach Abschluss Evaluierung: Datum, Name und Unterschrift des Konformitätsevaluierers 
.................................................................................................................</t>
    </r>
  </si>
  <si>
    <r>
      <rPr>
        <b/>
        <sz val="11"/>
        <color rgb="FFFF0000"/>
        <rFont val="Calibri"/>
        <family val="2"/>
      </rPr>
      <t>Dateinamen und Ablageort  in vorgegebener Ordnerstruktur</t>
    </r>
    <r>
      <rPr>
        <b/>
        <sz val="11"/>
        <color rgb="FF000000"/>
        <rFont val="Calibri"/>
        <family val="2"/>
      </rPr>
      <t xml:space="preserve">
</t>
    </r>
    <r>
      <rPr>
        <sz val="11"/>
        <color rgb="FF000000"/>
        <rFont val="Calibri"/>
        <family val="2"/>
      </rPr>
      <t>Nachweis-Art muss im (möglichst kurzem) Dateinamen erkennbar sein.
Im Falle von Nachweis-Dateien, die bereits für andere Anforderungen  hinterlegt worden sind, ist eine Verknüpfung  (Windows)  bzw. ein Alias (Mac Os) zu erzeugen und im entsprechenden Ordner abzulegen)</t>
    </r>
  </si>
  <si>
    <t>Zusatz.Anf.</t>
  </si>
  <si>
    <t>Haupt.Anf.</t>
  </si>
  <si>
    <t>HAUPTANFORDERUNGEN (Mit Pull-Down Funktion ankreuzen, falls erfüllt worden)</t>
  </si>
  <si>
    <t>ZUSATZANFORDERUNGEN (Mit Pull-Down Funktion ankreuzen, falls erfüllt worden)</t>
  </si>
  <si>
    <t xml:space="preserve"> Anforderungsart: 
 HAUPT-Anforderung
 ZUSATZ-Anforderung</t>
  </si>
  <si>
    <t>HAUPT</t>
  </si>
  <si>
    <t>Summe der angekreuzten Haupt- und Zusatzanforderungen</t>
  </si>
  <si>
    <t>ZUSATZ</t>
  </si>
  <si>
    <t>112.13</t>
  </si>
  <si>
    <r>
      <rPr>
        <b/>
        <sz val="11"/>
        <color theme="1"/>
        <rFont val="Calibri"/>
        <family val="2"/>
      </rPr>
      <t xml:space="preserve">erfüllt </t>
    </r>
    <r>
      <rPr>
        <sz val="11"/>
        <color theme="1"/>
        <rFont val="Calibri"/>
        <family val="2"/>
      </rPr>
      <t>- 3 der 4 Hauptanforderungen sind erfüllt. 1 Hauptanforderung kann, sofern sie nicht baurechtlich gefordert ist, durch 2 Zusatzanforderungen kompensiert werden.</t>
    </r>
  </si>
  <si>
    <t>Summe der angekreuzten Haupt- und Zusatzanforderungen Wohneinheiten und Gemeinschaftsflächen</t>
  </si>
  <si>
    <t>HAUPT; alt. zu 213.01</t>
  </si>
  <si>
    <t>HAUPT; alt. zu 213.05</t>
  </si>
  <si>
    <t>HAUPT; alt. zu 231.12</t>
  </si>
  <si>
    <t>HAUPT; alt. zu 
421.01</t>
  </si>
  <si>
    <t>HAUPT; alt. zu 
422.03</t>
  </si>
  <si>
    <t>HAUPT; alt. zu 114.02</t>
  </si>
  <si>
    <t>HAUPT, alt. zu 131.01</t>
  </si>
  <si>
    <t>HAUPT; alt. zu 122.01</t>
  </si>
  <si>
    <t>HAUPT; alt. zu 122.12</t>
  </si>
  <si>
    <t>HAUPT; alt. zu 122.20</t>
  </si>
  <si>
    <t>_Wohnungsliste, zum Nachweis des Anteils barrierefreier Wohnungen</t>
  </si>
  <si>
    <r>
      <rPr>
        <b/>
        <sz val="11"/>
        <color theme="1"/>
        <rFont val="Calibri"/>
        <family val="2"/>
      </rPr>
      <t xml:space="preserve">erfüllt </t>
    </r>
    <r>
      <rPr>
        <sz val="11"/>
        <color theme="1"/>
        <rFont val="Calibri"/>
        <family val="2"/>
      </rPr>
      <t xml:space="preserve">- 3 der 3 Hauptanforderungen  zu Klimaresilienz und Radon-Vorkommen sind erfüllt. 
</t>
    </r>
    <r>
      <rPr>
        <b/>
        <sz val="11"/>
        <color theme="1"/>
        <rFont val="Calibri"/>
        <family val="2"/>
      </rPr>
      <t>Sollte das Bauvorhaben auf einem durch das jeweilige Bundesland als Radon-Vorsorgegebiet eingestuftem Grundstück liegen, ist die betreffende Hauptanforderung zusätzlich zu erfüllen</t>
    </r>
  </si>
  <si>
    <r>
      <t>2.2.1 Schadstoffvermeidung in Baumaterialien</t>
    </r>
    <r>
      <rPr>
        <b/>
        <sz val="11"/>
        <color rgb="FFFF0000"/>
        <rFont val="Calibri"/>
        <family val="2"/>
      </rPr>
      <t xml:space="preserve"> - BESONDERE QNG-ANFORDERUNG</t>
    </r>
  </si>
  <si>
    <r>
      <t>2.1.2 Nachhaltige Materialgewinnung</t>
    </r>
    <r>
      <rPr>
        <b/>
        <sz val="11"/>
        <color rgb="FFFF0000"/>
        <rFont val="Calibri"/>
        <family val="2"/>
      </rPr>
      <t xml:space="preserve"> - BESONDERE QNG-ANFORDERUNG</t>
    </r>
  </si>
  <si>
    <r>
      <t>2.1.1 Treibhausgas und Primärenergie</t>
    </r>
    <r>
      <rPr>
        <b/>
        <sz val="11"/>
        <color rgb="FFFF0000"/>
        <rFont val="Calibri"/>
        <family val="2"/>
      </rPr>
      <t xml:space="preserve"> - BESONDERE QNG-ANFORDERUNG</t>
    </r>
  </si>
  <si>
    <r>
      <t>Barrierefreiheit in Wohneinheiten und Gemeinschaftsflächen</t>
    </r>
    <r>
      <rPr>
        <b/>
        <sz val="11"/>
        <color rgb="FFFF0000"/>
        <rFont val="Calibri"/>
        <family val="2"/>
      </rPr>
      <t xml:space="preserve"> - BESONDERE QNG-ANFORDERUNG</t>
    </r>
  </si>
  <si>
    <t>Stellplätze Rollatoren, Kinderwagen</t>
  </si>
  <si>
    <r>
      <t xml:space="preserve">Funktionalität </t>
    </r>
    <r>
      <rPr>
        <b/>
        <sz val="11"/>
        <color theme="1"/>
        <rFont val="Calibri"/>
        <family val="2"/>
      </rPr>
      <t>(ENTWEDER/ODER!!)</t>
    </r>
  </si>
  <si>
    <r>
      <t xml:space="preserve">erfüllt - </t>
    </r>
    <r>
      <rPr>
        <sz val="11"/>
        <color theme="1"/>
        <rFont val="Calibri"/>
        <family val="2"/>
      </rPr>
      <t>Von den insgesamt 19 Zusatzanforderungen der Steckbriefe 1.1.1, 1.1.2, 3.1.2 und 4.1.1 sind über alle diese Steckbriefe hinweg 8 zu erfüllen</t>
    </r>
  </si>
  <si>
    <t xml:space="preserve">_Lebenszykluskostenberechnung* wie oben, in zwei Varianten
_Auswertung hinsichtlich Vorteilhaftigkeit der gewählten Alternative
</t>
  </si>
  <si>
    <t>BITTE NICHT LÖSCHEN &gt;&gt;</t>
  </si>
  <si>
    <t>Nutzerbeteiligung auf Basis von Flexibilität und Anpassungsfähigkeit</t>
  </si>
  <si>
    <t>xxx</t>
  </si>
  <si>
    <t>HAUPT; alt. zu 121.03</t>
  </si>
  <si>
    <t>&gt;&gt;</t>
  </si>
  <si>
    <r>
      <t>Summe der angekreuzten Haupt- und Zusatzanforderungen</t>
    </r>
    <r>
      <rPr>
        <sz val="11"/>
        <color theme="1"/>
        <rFont val="Calibri"/>
        <family val="2"/>
      </rPr>
      <t xml:space="preserve">
(421.01 und 421.03 werden nur alternativ gezählt)</t>
    </r>
  </si>
  <si>
    <r>
      <t>Summe der angekreuzten Haupt- und Zusatzanforderungen</t>
    </r>
    <r>
      <rPr>
        <sz val="11"/>
        <color theme="1"/>
        <rFont val="Calibri"/>
        <family val="2"/>
      </rPr>
      <t xml:space="preserve">
(422.03 und 422.04 werden nur alternativ gezählt)</t>
    </r>
  </si>
  <si>
    <r>
      <t xml:space="preserve">Summe der angekreuzten Haupt- und Zusatzanforderungen Zugangs zum Gebäude
</t>
    </r>
    <r>
      <rPr>
        <sz val="11"/>
        <color theme="1"/>
        <rFont val="Calibri"/>
        <family val="2"/>
      </rPr>
      <t>(131.01 und 131.03 werden nur alternativ gezählt)</t>
    </r>
  </si>
  <si>
    <t>Eine Ankreuzung ist mit den  Anforderungs-Erfüllungen für das Kriterium  '3.1.1 Flexibilität und Anpassungsfähigkeit' im entsprechenden Tabellenbereich verlinkt.</t>
  </si>
  <si>
    <t>(gg.falls diese Zeilen durch oben erläuterten Eintrag ersetzen)</t>
  </si>
  <si>
    <t>Die Anforderungen an 'Flexibilität und Anpassungsfähigkeit' sind in den Steckbriefen 1.1.1, 1.1.2, 1.2.2, 3.1.2 und 4.1.1 erfasst. Von den insgesamt 19 Zusatzanforderungen der Steckbriefe 1.1.1, 1.1.2, 1.2.2, 3.1.2 und 4.1.1 sind über alle diese Steckbriefe hinweg 8 zu erfüllen und in das Bewertungsdokument zu übertragen. Siehe Erläuterungen in Steckbriefen 0.0.1 und 3.1.1.</t>
  </si>
  <si>
    <r>
      <t>Summe der angekreuzten Haupt- und Zusatzanforderungen</t>
    </r>
    <r>
      <rPr>
        <sz val="11"/>
        <color theme="1"/>
        <rFont val="Calibri"/>
        <family val="2"/>
      </rPr>
      <t xml:space="preserve">
(121.03 und 121.06 werden nur alternativ gezählt. Wenn 121.06 gewählt ist, werden 121.03, 121.04 und 121.05 nicht gezählt)</t>
    </r>
  </si>
  <si>
    <r>
      <rPr>
        <b/>
        <sz val="11"/>
        <color theme="1"/>
        <rFont val="Calibri"/>
        <family val="2"/>
      </rPr>
      <t>Summe der angekreuzten Haupt- und Zusatzanforderungen Stellplätze PKW</t>
    </r>
    <r>
      <rPr>
        <sz val="11"/>
        <color theme="1"/>
        <rFont val="Calibri"/>
        <family val="2"/>
      </rPr>
      <t xml:space="preserve">
(122.01, 122.02, 122.03, und 122.04 werden nur alternativ gezählt)</t>
    </r>
  </si>
  <si>
    <r>
      <rPr>
        <b/>
        <sz val="11"/>
        <color theme="1"/>
        <rFont val="Calibri"/>
        <family val="2"/>
      </rPr>
      <t>Summe der angekreuzten Haupt- und Zusatzanforderungen Stellplätze Fahrräder</t>
    </r>
    <r>
      <rPr>
        <sz val="11"/>
        <color theme="1"/>
        <rFont val="Calibri"/>
        <family val="2"/>
      </rPr>
      <t xml:space="preserve">
(122.12 und 122.13 werden nur alternativ gezählt)</t>
    </r>
  </si>
  <si>
    <r>
      <rPr>
        <b/>
        <sz val="11"/>
        <color theme="1"/>
        <rFont val="Calibri"/>
        <family val="2"/>
      </rPr>
      <t xml:space="preserve">erfüllt </t>
    </r>
    <r>
      <rPr>
        <sz val="11"/>
        <color theme="1"/>
        <rFont val="Calibri"/>
        <family val="2"/>
      </rPr>
      <t xml:space="preserve">- Entspricht QNG-Plus - Betreffs des Teilkriteriums Barrierefreiheit des Zugangs zum Gebäude ist 1 der beiden alternativen Hauptanforderungen (131.01 oder 03) zu erfüllen.
</t>
    </r>
    <r>
      <rPr>
        <b/>
        <sz val="11"/>
        <color theme="1"/>
        <rFont val="Calibri"/>
        <family val="2"/>
      </rPr>
      <t xml:space="preserve">UND </t>
    </r>
    <r>
      <rPr>
        <sz val="11"/>
        <color theme="1"/>
        <rFont val="Calibri"/>
        <family val="2"/>
      </rPr>
      <t xml:space="preserve">
In Wohneinheiten und Gemeinschaftsflächen sind bei neuerrichteten Gebäuden (Neubau) mit mehr als 5 Wohneinheiten für mindestens 80% der Wohneinheiten und der Gemeinschaftsflächen des Gebäudes 7 der 8 Maßnahmen des Standards ⁰READY besuchsgeeignet nachgewiesen und  erfüllt.</t>
    </r>
  </si>
  <si>
    <r>
      <rPr>
        <b/>
        <sz val="11"/>
        <color theme="1"/>
        <rFont val="Calibri"/>
        <family val="2"/>
      </rPr>
      <t xml:space="preserve">übererfüllt; </t>
    </r>
    <r>
      <rPr>
        <sz val="11"/>
        <color theme="1"/>
        <rFont val="Calibri"/>
        <family val="2"/>
      </rPr>
      <t>Entspricht QNG-Premium  - Zusätzlich zur Stufe „erfüllt“ wird die Hauptanforderung barrierefreier Zugang zum Gebäude</t>
    </r>
    <r>
      <rPr>
        <u/>
        <sz val="11"/>
        <color theme="1"/>
        <rFont val="Calibri"/>
        <family val="2"/>
      </rPr>
      <t xml:space="preserve"> für alle </t>
    </r>
    <r>
      <rPr>
        <sz val="11"/>
        <color theme="1"/>
        <rFont val="Calibri"/>
        <family val="2"/>
      </rPr>
      <t xml:space="preserve">Wohneinheiten und Gemeinschaftsflächen des Gebäudes nachgewiesen.
</t>
    </r>
    <r>
      <rPr>
        <b/>
        <sz val="11"/>
        <color theme="1"/>
        <rFont val="Calibri"/>
        <family val="2"/>
      </rPr>
      <t>UND</t>
    </r>
    <r>
      <rPr>
        <sz val="11"/>
        <color theme="1"/>
        <rFont val="Calibri"/>
        <family val="2"/>
      </rPr>
      <t xml:space="preserve">
Betreffs des Teilkriteriums Barrierefreiheit in Wohneinheiten und Gemeinschaftsflächen sind bei neuerrichteten Gebäuden (Neubau) mit mehr als 5 Wohneinheiten</t>
    </r>
    <r>
      <rPr>
        <u/>
        <sz val="11"/>
        <color theme="1"/>
        <rFont val="Calibri"/>
        <family val="2"/>
      </rPr>
      <t xml:space="preserve"> </t>
    </r>
    <r>
      <rPr>
        <b/>
        <u/>
        <sz val="11"/>
        <color theme="1"/>
        <rFont val="Calibri"/>
        <family val="2"/>
      </rPr>
      <t>für alle Wohneinheiten und Gemeinschaftsflächen</t>
    </r>
    <r>
      <rPr>
        <sz val="11"/>
        <color theme="1"/>
        <rFont val="Calibri"/>
        <family val="2"/>
      </rPr>
      <t xml:space="preserve"> des Gebäudes 7 der 8 Maßnahmen des Standards „⁰READY plus“ nachgewiesen und  erfüllt</t>
    </r>
  </si>
  <si>
    <t>Kein bestätigtes Bewertungsergebnis! Maßgeblich sind die Nachweise der Erfüllungen!</t>
  </si>
  <si>
    <r>
      <t xml:space="preserve">Summe der angekreuzten Haupt- und Zusatzanforderungen Flächeninanspruchnahme
</t>
    </r>
    <r>
      <rPr>
        <sz val="11"/>
        <color theme="1"/>
        <rFont val="Calibri"/>
        <family val="2"/>
      </rPr>
      <t>(213.01, 213.02 und 213.03 werden nur alternativ gezählt)</t>
    </r>
  </si>
  <si>
    <r>
      <t xml:space="preserve">Summe der angekreuzten Haupt- und Zusatzanforderungen Versiegelung
</t>
    </r>
    <r>
      <rPr>
        <sz val="11"/>
        <color theme="1"/>
        <rFont val="Calibri"/>
        <family val="2"/>
      </rPr>
      <t>(213.05, 213.06 und 213.07 werden nur alternativ gezählt)</t>
    </r>
  </si>
  <si>
    <r>
      <rPr>
        <b/>
        <sz val="11"/>
        <color theme="1"/>
        <rFont val="Calibri"/>
        <family val="2"/>
      </rPr>
      <t xml:space="preserve">&lt; </t>
    </r>
    <r>
      <rPr>
        <sz val="11"/>
        <color theme="1"/>
        <rFont val="Calibri"/>
        <family val="2"/>
      </rPr>
      <t>Dieses Feld KANN NICHT ANGEKREUZT WERDEN - es ist mit der originalen Anforderungs-Nr. verlinkt und bitte DORT anzukreuzen.</t>
    </r>
  </si>
  <si>
    <t>Die Anforderungen an 'Flexibilität und Anpassungsfähigkeit' sind in den Steckbriefen 1.1.1, 1.1.2, 1.2.2, 3.1.2 und 4.1.1 erfasst. Von den insgesamt 19 Zusatzanforderungen der Steckbriefe 1.1.1, 1.1.2, 1.2.2, 3.1.2 und 4.1.1 sind über alle diese Steckbriefe hinweg 8 zu erfüllen. Siehe Erläuterungen in Steckbriefen 0.0.1 und 3.1.1.</t>
  </si>
  <si>
    <r>
      <t xml:space="preserve">1. Prüfrunde </t>
    </r>
    <r>
      <rPr>
        <sz val="11"/>
        <color theme="1"/>
        <rFont val="Calibri"/>
        <family val="2"/>
      </rPr>
      <t>Mit den Ankreuzungen der Bewertungsstufen 'erfüllt, übererfüllt' und 'deutlich übererfüllt' wird bestätigt, dass die im Steckbrief jeweils genannten Erfüllbarkeiten der vom Nachhaltigkeitskoordinator in Bezug genommenen Haupt- und Zusatzanforderungen nachgewiesen wurden.</t>
    </r>
    <r>
      <rPr>
        <b/>
        <sz val="11"/>
        <color rgb="FFFF0000"/>
        <rFont val="Calibri"/>
        <family val="2"/>
      </rPr>
      <t xml:space="preserve"> Eine Nicht-Ankreuzung zählt als Verfehlung.</t>
    </r>
  </si>
  <si>
    <t xml:space="preserve"> Die den geprüften Steckbrief betreffende  und angekreuzte Bewertungsstufe  wurde konform nachgewiesen. Eine Nicht-Ankreuzung zählt als Verfehlung.</t>
  </si>
  <si>
    <t>Ausstattung; Waschmaschinen</t>
  </si>
  <si>
    <r>
      <t xml:space="preserve">2. Prüfrunde </t>
    </r>
    <r>
      <rPr>
        <sz val="11"/>
        <color theme="1"/>
        <rFont val="Calibri"/>
        <family val="2"/>
      </rPr>
      <t xml:space="preserve">Mit den Ankreuzungen der Bewertungsstufen 'erfüllt, übererfüllt' und 'deutlich übererfüllt' wird bestätigt, dass die im Steckbrief jeweils genannten Erfüllbarkeiten der vom Antragsteller in Bezug genommenen Haupt- und Zusatzanforderungen nachgewiesen wurden. </t>
    </r>
    <r>
      <rPr>
        <b/>
        <sz val="11"/>
        <color rgb="FFFF0000"/>
        <rFont val="Calibri"/>
        <family val="2"/>
      </rPr>
      <t>Eine Nicht-Ankreuzung zählt als Verfehlung.</t>
    </r>
  </si>
  <si>
    <r>
      <t xml:space="preserve">Kommentar </t>
    </r>
    <r>
      <rPr>
        <sz val="11"/>
        <color theme="1"/>
        <rFont val="Calibri"/>
        <family val="2"/>
      </rPr>
      <t xml:space="preserve">Bei Nichterfüllungen ist bei den betroffenen Anforderungen u.a. zu beschreiben, ob Dokumente fehlten, ob sie nicht aussagekräftig oder prüfbar waren, ob und wie Ergebnisse von den Vorgaben abweichen und wo demzufolge Nichtkonformitäten vorliegen. </t>
    </r>
  </si>
  <si>
    <r>
      <rPr>
        <b/>
        <sz val="11"/>
        <rFont val="Calibri"/>
        <family val="2"/>
      </rPr>
      <t xml:space="preserve">3. Prüfrunde </t>
    </r>
    <r>
      <rPr>
        <sz val="11"/>
        <rFont val="Calibri"/>
        <family val="2"/>
      </rPr>
      <t xml:space="preserve">(nur auf Wunsch d. Antragstellers, nur bezüglich als nichtkonform eingestuften Nachweise aus 2.Prüfrunde)
Mit den Ankreuzungen der Bewertungsstufen 'erfüllt, übererfüllt' und 'deutlich übererfüllt' wird bestätigt, dass die im Steckbrief jeweils genannten Erfüllbarkeiten der vom Antragsteller in Bezug genommenen Haupt- und Zusatzanforderungen nachgewiesen wurden. </t>
    </r>
    <r>
      <rPr>
        <b/>
        <sz val="11"/>
        <color rgb="FFFF0000"/>
        <rFont val="Calibri"/>
        <family val="2"/>
      </rPr>
      <t>Eine Nicht-Ankreuzung zählt als Verfehlung.</t>
    </r>
  </si>
  <si>
    <r>
      <t xml:space="preserve">Konformitätsbewerter- und Entscheider
</t>
    </r>
    <r>
      <rPr>
        <sz val="11"/>
        <color theme="1"/>
        <rFont val="Calibri"/>
        <family val="2"/>
      </rPr>
      <t xml:space="preserve">Nach Fertigstellung ist mit der eingestellten Druckfunktion ein PDF der Excel-Datei zu erzeugen. Die Excel-Datei, das davon erstellte und digital unterschriebene PDF-Dokument sowie die Abschlusserklärung mit oder ohne Bestätigung der Zertifizierungsempfehlung des Konformitätsevaluierers  sind  einzureichen. 
</t>
    </r>
    <r>
      <rPr>
        <b/>
        <sz val="11"/>
        <color theme="1"/>
        <rFont val="Calibri"/>
        <family val="2"/>
      </rPr>
      <t xml:space="preserve">Nach Abschluss Evaluierung: Datum, Name und Unterschrift des Konformitätsevaluierers </t>
    </r>
    <r>
      <rPr>
        <sz val="11"/>
        <color theme="1"/>
        <rFont val="Calibri"/>
        <family val="2"/>
      </rPr>
      <t xml:space="preserve">
.................................................................................................................</t>
    </r>
  </si>
  <si>
    <t>xx</t>
  </si>
  <si>
    <r>
      <rPr>
        <b/>
        <sz val="16"/>
        <color rgb="FFFF0000"/>
        <rFont val="Calibri"/>
        <family val="2"/>
      </rPr>
      <t xml:space="preserve">↑ </t>
    </r>
    <r>
      <rPr>
        <b/>
        <sz val="11"/>
        <color rgb="FFFF0000"/>
        <rFont val="Calibri"/>
        <family val="2"/>
      </rPr>
      <t>Sollten nachweislich NICHT MEHR als fünf Stellplätze nachzuweisen sein, kann dies trotzdem angekreuzt werden.</t>
    </r>
  </si>
  <si>
    <r>
      <rPr>
        <b/>
        <sz val="16"/>
        <color rgb="FFFF0000"/>
        <rFont val="Calibri"/>
        <family val="2"/>
      </rPr>
      <t>↑</t>
    </r>
    <r>
      <rPr>
        <b/>
        <sz val="11"/>
        <color rgb="FFFF0000"/>
        <rFont val="Calibri"/>
        <family val="2"/>
      </rPr>
      <t xml:space="preserve"> Bei Mischvarianten (111.04: Waschmaschine in WE's UND 121.21: in Gemeinschaftsbereich) sind beide Hauptanforderungen nachzuweisen. Bei Umsetzung nur einer Variante kann  die andere Hauptanforderung ohne Nachweise angekreuzt werden.</t>
    </r>
  </si>
  <si>
    <r>
      <rPr>
        <b/>
        <sz val="16"/>
        <color rgb="FFFF0000"/>
        <rFont val="Calibri"/>
        <family val="2"/>
      </rPr>
      <t xml:space="preserve">↑ </t>
    </r>
    <r>
      <rPr>
        <b/>
        <sz val="11"/>
        <color rgb="FFFF0000"/>
        <rFont val="Calibri"/>
        <family val="2"/>
      </rPr>
      <t>Sollte es nachweislich KEINE Wohnungen mit mindestens 3 Zimmern geben, kann dies trotzdem angekreuzt werden.</t>
    </r>
  </si>
  <si>
    <r>
      <rPr>
        <b/>
        <sz val="16"/>
        <color rgb="FFFF0000"/>
        <rFont val="Calibri"/>
        <family val="2"/>
      </rPr>
      <t>↑</t>
    </r>
    <r>
      <rPr>
        <b/>
        <sz val="11"/>
        <color rgb="FFFF0000"/>
        <rFont val="Calibri"/>
        <family val="2"/>
      </rPr>
      <t xml:space="preserve"> Sollte es nachweislich KEINE Küchen ohne ihnen unmittelbar zugeordnetes Fenster zum Lüften geben, kann dies trotzdem angekreuzt werden.</t>
    </r>
  </si>
  <si>
    <r>
      <rPr>
        <b/>
        <sz val="16"/>
        <color rgb="FFFF0000"/>
        <rFont val="Calibri"/>
        <family val="2"/>
      </rPr>
      <t>↑</t>
    </r>
    <r>
      <rPr>
        <b/>
        <sz val="11"/>
        <color rgb="FFFF0000"/>
        <rFont val="Calibri"/>
        <family val="2"/>
      </rPr>
      <t xml:space="preserve"> Bei Mischvarianten (124.02: Sammelplatz innerhalb Gebäude UND 124.03: außerhalb Gebäude) sind beide Hauptanforderungen nachzuweisen. Bei Umsetzung nur einer Variante kann  die andere Hauptanforderung ohne Nachweise angekreuzt werden.</t>
    </r>
  </si>
  <si>
    <r>
      <rPr>
        <b/>
        <sz val="16"/>
        <color rgb="FFFF0000"/>
        <rFont val="Calibri"/>
        <family val="2"/>
      </rPr>
      <t xml:space="preserve">↑ </t>
    </r>
    <r>
      <rPr>
        <b/>
        <sz val="11"/>
        <color rgb="FFFF0000"/>
        <rFont val="Calibri"/>
        <family val="2"/>
      </rPr>
      <t>Bei Mischvarianten (124.02: Sammelplatz innerhalb Gebäude UND 124.03: außerhalb Gebäude) sind beide Hauptanforderungen nachzuweisen. Bei Umsetzung nur einer Variante kann  die andere Hauptanforderung ohne Nachweise angekreuzt werden.</t>
    </r>
  </si>
  <si>
    <r>
      <rPr>
        <b/>
        <sz val="16"/>
        <color rgb="FFFF0000"/>
        <rFont val="Calibri"/>
        <family val="2"/>
      </rPr>
      <t>↑</t>
    </r>
    <r>
      <rPr>
        <b/>
        <sz val="11"/>
        <color rgb="FFFF0000"/>
        <rFont val="Calibri"/>
        <family val="2"/>
      </rPr>
      <t xml:space="preserve"> Sollte es nachweislich KEINE Unterbauungen nicht bebaubarer Flächen geben, kann dies trotzdem angekreuzt werden.</t>
    </r>
  </si>
  <si>
    <r>
      <t>4.2.1 Bestandsanalyse</t>
    </r>
    <r>
      <rPr>
        <b/>
        <sz val="11"/>
        <color theme="0"/>
        <rFont val="Calibri"/>
        <family val="2"/>
      </rPr>
      <t xml:space="preserve"> (nur bei Komplettmodernisierungen)</t>
    </r>
  </si>
  <si>
    <r>
      <t>4.2.2 Rückbaumaßnahmen</t>
    </r>
    <r>
      <rPr>
        <b/>
        <sz val="11"/>
        <color theme="0"/>
        <rFont val="Calibri"/>
        <family val="2"/>
      </rPr>
      <t xml:space="preserve">  (nur bei Komplettmodernisierungen)</t>
    </r>
  </si>
  <si>
    <r>
      <rPr>
        <b/>
        <sz val="11"/>
        <color rgb="FFFF0000"/>
        <rFont val="Calibri"/>
        <family val="2"/>
      </rPr>
      <t xml:space="preserve">Erläuterungen zu Behebungen; </t>
    </r>
    <r>
      <rPr>
        <b/>
        <u/>
        <sz val="11"/>
        <color rgb="FFFF0000"/>
        <rFont val="Calibri"/>
        <family val="2"/>
      </rPr>
      <t>nach Kenntnisgabe von Abweichungen durch den Konformitätsevaluierer</t>
    </r>
    <r>
      <rPr>
        <b/>
        <sz val="11"/>
        <color rgb="FFFF0000"/>
        <rFont val="Calibri"/>
        <family val="2"/>
      </rPr>
      <t xml:space="preserve"> </t>
    </r>
    <r>
      <rPr>
        <b/>
        <sz val="11"/>
        <color theme="1"/>
        <rFont val="Calibri"/>
        <family val="2"/>
      </rPr>
      <t>Für den Fall, dass der Konformitätsevaluierer nicht erfüllte Anforderungen festgestellt hat, sind die Behebungen hier in der entsprechenden Anforderungszeile zu erläutern. Sollte eine erste Behebung eine Abweichung immer noch nicht geheilt haben, sind darauf folgende Erläuterungen zu (im gleichen Ordner einzureichenden) Nachreichungen kenntlich zu machen und vom Ersteintrag mit dem Nachreichdatum abzusetzen.</t>
    </r>
  </si>
  <si>
    <r>
      <rPr>
        <b/>
        <sz val="16"/>
        <color rgb="FFFF0000"/>
        <rFont val="Calibri"/>
        <family val="2"/>
      </rPr>
      <t>↑</t>
    </r>
    <r>
      <rPr>
        <b/>
        <sz val="11"/>
        <color rgb="FFFF0000"/>
        <rFont val="Calibri"/>
        <family val="2"/>
      </rPr>
      <t xml:space="preserve"> Wenn 121.06 gewählt ist, werden 121.03, 121.04 und 121.05 nicht gezählt)</t>
    </r>
  </si>
  <si>
    <r>
      <rPr>
        <b/>
        <sz val="16"/>
        <color rgb="FFFF0000"/>
        <rFont val="Calibri"/>
        <family val="2"/>
      </rPr>
      <t>↑</t>
    </r>
    <r>
      <rPr>
        <b/>
        <sz val="11"/>
        <color rgb="FFFF0000"/>
        <rFont val="Calibri"/>
        <family val="2"/>
      </rPr>
      <t xml:space="preserve"> Wenn 231.05 gewählt ist, wird 231.04 nicht gezählt.</t>
    </r>
  </si>
  <si>
    <r>
      <rPr>
        <b/>
        <sz val="16"/>
        <color rgb="FFFF0000"/>
        <rFont val="Calibri"/>
        <family val="2"/>
      </rPr>
      <t>↑</t>
    </r>
    <r>
      <rPr>
        <b/>
        <sz val="11"/>
        <color rgb="FFFF0000"/>
        <rFont val="Calibri"/>
        <family val="2"/>
      </rPr>
      <t xml:space="preserve"> Wenn 231.08 gewählt ist, wird 231.07 nicht gezählt.</t>
    </r>
  </si>
  <si>
    <r>
      <rPr>
        <b/>
        <sz val="16"/>
        <color rgb="FFFF0000"/>
        <rFont val="Calibri"/>
        <family val="2"/>
      </rPr>
      <t>↑</t>
    </r>
    <r>
      <rPr>
        <b/>
        <sz val="11"/>
        <color rgb="FFFF0000"/>
        <rFont val="Calibri"/>
        <family val="2"/>
      </rPr>
      <t xml:space="preserve"> Wenn 231.11 gewählt ist, wird 231.10 nicht gezählt.</t>
    </r>
  </si>
  <si>
    <r>
      <rPr>
        <b/>
        <sz val="16"/>
        <color rgb="FFFF0000"/>
        <rFont val="Calibri"/>
        <family val="2"/>
      </rPr>
      <t>↑</t>
    </r>
    <r>
      <rPr>
        <b/>
        <sz val="11"/>
        <color rgb="FFFF0000"/>
        <rFont val="Calibri"/>
        <family val="2"/>
      </rPr>
      <t xml:space="preserve"> Wenn 231.15 gewählt ist, wird 231.14 nicht gezählt.</t>
    </r>
  </si>
  <si>
    <r>
      <rPr>
        <b/>
        <sz val="16"/>
        <color rgb="FFFF0000"/>
        <rFont val="Calibri"/>
        <family val="2"/>
      </rPr>
      <t>↑</t>
    </r>
    <r>
      <rPr>
        <b/>
        <sz val="11"/>
        <color rgb="FFFF0000"/>
        <rFont val="Calibri"/>
        <family val="2"/>
      </rPr>
      <t xml:space="preserve"> Wenn 141.04 gewählt ist, wird 141.03 nicht gezählt.</t>
    </r>
  </si>
  <si>
    <t>Summe der angekreuzten Haupt- und Zusatzanforderungen. Wenn 141.04 gewählt ist, wird 141.03 nicht gezählt.</t>
  </si>
  <si>
    <r>
      <t>Summe der angekreuzten Haupt- und Zusatzanforderungen</t>
    </r>
    <r>
      <rPr>
        <sz val="11"/>
        <color theme="1"/>
        <rFont val="Calibri"/>
        <family val="2"/>
      </rPr>
      <t xml:space="preserve">
231.12 und 231.13 werden nur alternativ gezählt. Wenn 231.05 gewählt ist, wird 231.04 nicht gezählt. Wenn 231.08 gewählt ist, wird 231.07 nicht gezählt. Wenn 231.11 gewählt ist, wird 231.10 nicht gezählt. Wenn 231.15 gewählt ist, wird 231.14 nicht gezählt.</t>
    </r>
  </si>
  <si>
    <r>
      <rPr>
        <b/>
        <sz val="14"/>
        <color theme="1"/>
        <rFont val="Calibri"/>
        <family val="2"/>
      </rPr>
      <t>Nachhaltigkeitskoordinator</t>
    </r>
    <r>
      <rPr>
        <b/>
        <sz val="11"/>
        <color theme="1"/>
        <rFont val="Calibri"/>
        <family val="2"/>
      </rPr>
      <t xml:space="preserve">
</t>
    </r>
    <r>
      <rPr>
        <sz val="11"/>
        <color theme="1"/>
        <rFont val="Calibri"/>
        <family val="2"/>
      </rPr>
      <t xml:space="preserve">Steckbriefe, Auslegungen und FAQ's sind zu beachten. Nach Fertigstellung ist mit der eingestellten Druckfunktion ein PDF der Excel-Datei zu erzeugen. Die Excel-Datei, das davon erstellte und hier digital unterschriebene PDF-Dokument, die Vollständigkeitserklärung sowie die Ordner mit vollständigen Nachweisdokumenten sind einreichen. </t>
    </r>
    <r>
      <rPr>
        <b/>
        <sz val="11"/>
        <color theme="1"/>
        <rFont val="Calibri"/>
        <family val="2"/>
      </rPr>
      <t xml:space="preserve">
Datum und Unterschrift des Nachhaltigkeitskoordinators:
.................................................................................................................
</t>
    </r>
  </si>
  <si>
    <r>
      <t>ALLE rosa-hinterlegten Felder</t>
    </r>
    <r>
      <rPr>
        <b/>
        <sz val="11"/>
        <color rgb="FFFF0000"/>
        <rFont val="Calibri"/>
        <family val="2"/>
      </rPr>
      <t xml:space="preserve"> </t>
    </r>
    <r>
      <rPr>
        <sz val="11"/>
        <color theme="1"/>
        <rFont val="Calibri"/>
        <family val="2"/>
      </rPr>
      <t xml:space="preserve">sind durch den Nachhaltigkeitskoordinator anzukreuzen bzw. auszufüllen.
Die Ordner-Angaben zum Ablageort sind zu befolgen.  
Mit den Erzielungen der Bewertungsstufen 'erfüllt, übererfüllt' und 'deutlich übererfüllt' je Steckbrief wird bestätigt, dass die einzureichenden Nachweise im vorgesehenen Ordner hinterlegt wurden und konform sind. 
Für die Ankreuzungen des Erfüllungsstandes sowie verfolgter Anforderungen sind die Dropdown-Menüs (X oder Leer) zu nutzen.
Tabellenzeilen mit NICHT VERFOLGTEN Zusatzanforderungen können ausgeblendet werden. Die Richtigkeit der NICHT VERFOLGUNG wird damit bestätigt.
</t>
    </r>
    <r>
      <rPr>
        <sz val="11"/>
        <color rgb="FFFF0000"/>
        <rFont val="Calibri"/>
        <family val="2"/>
      </rPr>
      <t>EMPFEHLUNG: Vor der Einreichung kann dieser Bereich auch für interne Bemerkungen oder Zielvereinbarungen und zur Dokumentation des Bearbeitungsstand genutzt werden.</t>
    </r>
  </si>
  <si>
    <r>
      <rPr>
        <b/>
        <sz val="11"/>
        <color rgb="FFFF0000"/>
        <rFont val="Calibri"/>
        <family val="2"/>
      </rPr>
      <t xml:space="preserve">Kurzerläuterungen, obligatorisch: 
</t>
    </r>
    <r>
      <rPr>
        <sz val="11"/>
        <color theme="1"/>
        <rFont val="Calibri"/>
        <family val="2"/>
      </rPr>
      <t>Bei Inan</t>
    </r>
    <r>
      <rPr>
        <sz val="11"/>
        <color rgb="FF000000"/>
        <rFont val="Calibri"/>
        <family val="2"/>
      </rPr>
      <t xml:space="preserve">spruchnahmen von Auslegungen, FAQ's, Abweichungen oder Ausnahmen (hier auch, wenn genannt: Bitte Nachweis zur Einhaltung zulässiger Prozentsätze einreichen). Zu den WENN-DANN bzw. ENTWEDER-ODER Anforderungen sollte gegebenenfalls eine entsprechende Erläuterung eingetragen werden.
</t>
    </r>
    <r>
      <rPr>
        <b/>
        <sz val="11"/>
        <color rgb="FF000000"/>
        <rFont val="Calibri"/>
        <family val="2"/>
      </rPr>
      <t xml:space="preserve">
</t>
    </r>
    <r>
      <rPr>
        <b/>
        <sz val="11"/>
        <color rgb="FFFF0000"/>
        <rFont val="Calibri"/>
        <family val="2"/>
      </rPr>
      <t xml:space="preserve">Nur wenn notwendig: </t>
    </r>
    <r>
      <rPr>
        <sz val="11"/>
        <color rgb="FF000000"/>
        <rFont val="Calibri"/>
        <family val="2"/>
      </rPr>
      <t>als ergänzende Erklärungen zu Nachweisdokumenten oder als Verweis mit Erläuterung zu zusätzlich eingereichten Dokumenten.</t>
    </r>
  </si>
  <si>
    <t>Haupt.Anf..</t>
  </si>
  <si>
    <t>Zusatz.Anf..</t>
  </si>
  <si>
    <t>(gg.falls bei Nichterfüllung dies durch . Eintrag ersetzen)</t>
  </si>
  <si>
    <r>
      <rPr>
        <b/>
        <sz val="16"/>
        <color rgb="FFFF0000"/>
        <rFont val="Calibri"/>
        <family val="2"/>
      </rPr>
      <t>↑</t>
    </r>
    <r>
      <rPr>
        <b/>
        <sz val="11"/>
        <color rgb="FFFF0000"/>
        <rFont val="Calibri"/>
        <family val="2"/>
      </rPr>
      <t xml:space="preserve"> Sollte es nachweislich KEINE Laubengänge geben, kann dies trotzdem angekreuzt werden</t>
    </r>
  </si>
  <si>
    <t>_Lageplan bzw. Freiraumplanung, mit Ausweisung des Spielplatzes
_Auszug Bauordnung 
_Sicherheitsprüfung nach DIN EN 1176</t>
  </si>
  <si>
    <t>_Lageplan bzw. Freiraumplanung, mit Ausweisung des Spielplatzes und der Sitzbänke</t>
  </si>
  <si>
    <t>_Lageplan bzw. Freiraumplanung, mit Ausweisung des Spielplatzes</t>
  </si>
  <si>
    <r>
      <rPr>
        <b/>
        <sz val="11"/>
        <color theme="1"/>
        <rFont val="Calibri"/>
        <family val="2"/>
      </rPr>
      <t xml:space="preserve">SONDERFALL Übererfüllt: QNG-PREMIUM Nachweis muss für </t>
    </r>
    <r>
      <rPr>
        <b/>
        <u/>
        <sz val="11"/>
        <color theme="1"/>
        <rFont val="Calibri"/>
        <family val="2"/>
      </rPr>
      <t xml:space="preserve"> alle Wohneinheiten und Gemeinschaftsflächen </t>
    </r>
    <r>
      <rPr>
        <b/>
        <sz val="11"/>
        <color theme="1"/>
        <rFont val="Calibri"/>
        <family val="2"/>
      </rPr>
      <t>gelten:</t>
    </r>
    <r>
      <rPr>
        <sz val="11"/>
        <color theme="1"/>
        <rFont val="Calibri"/>
        <family val="2"/>
      </rPr>
      <t xml:space="preserve"> Barrierefreiheit des Zugangs zum Gebäude UND in Wohneinheiten &amp; Gemeinschaftsflächen</t>
    </r>
  </si>
  <si>
    <t>_Berechnung nach DIN 5034-3:2021-08 oder gleichwertig: ein exemplarischer Wohnraum für jeden Wohnungstyp, differenziert nach Orientierung, jeweils im mittleren Geschoss</t>
  </si>
  <si>
    <t>Flexibilität &amp; Anpassungsfähigkeit - Nutzungsneutralität)</t>
  </si>
  <si>
    <t>Flexibilität &amp; Anpassungsfähigkeit – Zweitverwertung</t>
  </si>
  <si>
    <t>Flexibilität &amp; Anpassungsfähigkeit - Teil- und Zusammen-legbarkeit</t>
  </si>
  <si>
    <t>Flexibilität &amp; Anpassungsfähigkeit - Erweiterbarkeit</t>
  </si>
  <si>
    <t>Flexibilität &amp; Anpassungsfähigkeit - An-pass- und Nachrüst-barkeit TGA</t>
  </si>
  <si>
    <t>Ermittlung von projektspezifischen Nutzeranforde-rungen für Wohnkonzepte oder sozialen Serviceangebote</t>
  </si>
  <si>
    <t>Zusatz.Anf...</t>
  </si>
  <si>
    <t>(gg.falls bei Nichterfüllung dies durch oben erläut. Eintrag ersetzen)</t>
  </si>
  <si>
    <r>
      <rPr>
        <b/>
        <u/>
        <sz val="11"/>
        <color rgb="FFFF0000"/>
        <rFont val="Calibri"/>
        <family val="2"/>
      </rPr>
      <t xml:space="preserve">ODER IM FALLE EINER KOMPENSIERUNG: </t>
    </r>
    <r>
      <rPr>
        <b/>
        <sz val="11"/>
        <color rgb="FF000000"/>
        <rFont val="Calibri"/>
        <family val="2"/>
      </rPr>
      <t>FALLS eine HA-Hauptanforderung NICHT ERFÜLLT wurde, SONDERN KOMPENSIERT werden soll durch  innerhalb des Steckbriefs genannte, baurechtlich nicht geforderte ZA-Zusatzanforderungen - entsprechend der je Steckbrief zulässigen Anzahl:</t>
    </r>
    <r>
      <rPr>
        <sz val="11"/>
        <color rgb="FF000000"/>
        <rFont val="Calibri"/>
        <family val="2"/>
      </rPr>
      <t xml:space="preserve">
</t>
    </r>
    <r>
      <rPr>
        <b/>
        <sz val="11"/>
        <color rgb="FFFF0000"/>
        <rFont val="Calibri"/>
        <family val="2"/>
      </rPr>
      <t>Die Nummern der Zusatzanforderungen sind hier in der Zeile der nicht erfüllten HA einzutragen. Die Zeilen der erfüllten ZA sind anzukreuzen und mit geforderten Nachweisen zu belegen.</t>
    </r>
  </si>
  <si>
    <r>
      <rPr>
        <b/>
        <sz val="16"/>
        <color rgb="FFFF0000"/>
        <rFont val="Calibri"/>
        <family val="2"/>
      </rPr>
      <t xml:space="preserve">↑ </t>
    </r>
    <r>
      <rPr>
        <b/>
        <sz val="11"/>
        <color rgb="FFFF0000"/>
        <rFont val="Calibri"/>
        <family val="2"/>
      </rPr>
      <t>Bei Mischvarianten (111.04: Waschmaschine in WE's UND 121.21: in Gemeinschaftsbereich) sind beide Hauptanforderungen nachzuweisen. Bei Umsetzung nur einer Variante kann die andere Hauptanforderung ohne Nachweise angekreuzt werden.</t>
    </r>
  </si>
  <si>
    <t>_Grundriss 
_Lageplan
_Fotodokumentation</t>
  </si>
  <si>
    <t>_Wohnungsliste, zum Nachweis des Anteils barrierefreier Wohnungen
_Grundrissausschnitte Treppenhaus
_Relevantes Schnittdetail zum genannten Bereich
_Auszug Statische Nachweise
_Fotodokumentation</t>
  </si>
  <si>
    <t xml:space="preserve">_Zeichnerischer und rechnerischer Nachweis notwendiger Fensterflächen 
_gg.falls Auszug aus gültiger Landesbauordnung </t>
  </si>
  <si>
    <r>
      <t xml:space="preserve">2. Ökologische Qualität </t>
    </r>
    <r>
      <rPr>
        <b/>
        <sz val="18"/>
        <color theme="0"/>
        <rFont val="Calibri"/>
        <family val="2"/>
      </rPr>
      <t xml:space="preserve">   ! DIE NICHT IN ANSPRUCH GENOMMENEN ZUSATZANFORDERUNGEN KÖNNEN AUSGEBLENDET WERDEN !</t>
    </r>
  </si>
  <si>
    <r>
      <t>3. Ökonomische Qualität</t>
    </r>
    <r>
      <rPr>
        <b/>
        <sz val="18"/>
        <color theme="0"/>
        <rFont val="Calibri"/>
        <family val="2"/>
      </rPr>
      <t xml:space="preserve">    ! DIE NICHT IN ANSPRUCH GENOMMENEN ZUSATZANFORDERUNGEN KÖNNEN AUSGEBLENDET WERDEN !</t>
    </r>
  </si>
  <si>
    <r>
      <t>4. Prozessqualität</t>
    </r>
    <r>
      <rPr>
        <b/>
        <sz val="18"/>
        <color theme="0"/>
        <rFont val="Calibri"/>
        <family val="2"/>
      </rPr>
      <t xml:space="preserve">    ! DIE NICHT IN ANSPRUCH GENOMMENEN ZUSATZANFORDERUNGEN KÖNNEN AUSGEBLENDET WERDEN !</t>
    </r>
  </si>
  <si>
    <t>ZUSATZ
(FLEX)</t>
  </si>
  <si>
    <r>
      <t>1. Soziokulturelle und funktionale Qualität</t>
    </r>
    <r>
      <rPr>
        <b/>
        <sz val="18"/>
        <color theme="0"/>
        <rFont val="Calibri"/>
        <family val="2"/>
      </rPr>
      <t xml:space="preserve">    ! DIE </t>
    </r>
    <r>
      <rPr>
        <b/>
        <u/>
        <sz val="18"/>
        <color theme="0"/>
        <rFont val="Calibri"/>
        <family val="2"/>
      </rPr>
      <t xml:space="preserve">NICHT IN ANSPRUCH GENOMMENEN </t>
    </r>
    <r>
      <rPr>
        <b/>
        <sz val="18"/>
        <color theme="0"/>
        <rFont val="Calibri"/>
        <family val="2"/>
      </rPr>
      <t>ZUSATZANFORDERUNGEN KÖNNEN AUSGEBLENDET WERDEN !</t>
    </r>
  </si>
  <si>
    <t>Summe der angekreuzten Haupt- und Zusatzanforderungen. (Siehe Hinweis zu 114.02 und 114.03)</t>
  </si>
  <si>
    <t>Ordner 1.1.2</t>
  </si>
  <si>
    <t>Ordner 3.1.1</t>
  </si>
  <si>
    <t>Ordner 1.1.3</t>
  </si>
  <si>
    <t>Ordner 1.1.4</t>
  </si>
  <si>
    <t>Ordner 1.1.1Uebergr</t>
  </si>
  <si>
    <t>Ordner 1.1.1Wohn</t>
  </si>
  <si>
    <t>Ordner 1.1.1Koch</t>
  </si>
  <si>
    <t>Ordner 1.1.1Ess</t>
  </si>
  <si>
    <t>Ordner 1.2.1Freifl</t>
  </si>
  <si>
    <t>Ordner 1.2.1Inn</t>
  </si>
  <si>
    <t>Ordner 1.2.2PKW</t>
  </si>
  <si>
    <t>Ordner 1.2.2Fahrr</t>
  </si>
  <si>
    <t>Ordner 1.2.2RollKi</t>
  </si>
  <si>
    <t>Ordner 1.2.3</t>
  </si>
  <si>
    <t>Ordner 1.2.4</t>
  </si>
  <si>
    <t>Ordner 1.3.1Geb</t>
  </si>
  <si>
    <r>
      <t xml:space="preserve">↑ </t>
    </r>
    <r>
      <rPr>
        <b/>
        <sz val="11"/>
        <color rgb="FFFF0000"/>
        <rFont val="Calibri"/>
        <family val="2"/>
      </rPr>
      <t>Bei Mischvarianten (Wohnungstypen, die entweder entsprech. 114.02 oder 114.03 konform sind ) sind beide Hauptanforderungen entsprechend nachzuweisen.</t>
    </r>
  </si>
  <si>
    <t>Ordner 1.4.1</t>
  </si>
  <si>
    <t>Ordner 1.4.2</t>
  </si>
  <si>
    <t>Ordner 1.4.3</t>
  </si>
  <si>
    <t>Ordner 2.1.1</t>
  </si>
  <si>
    <t>Ordner 2.1.2</t>
  </si>
  <si>
    <t>Ordner 2.1.3FlaeIn</t>
  </si>
  <si>
    <t>Ordner 2.1.3FlaeVers</t>
  </si>
  <si>
    <t>Ordner 2.2.1</t>
  </si>
  <si>
    <t>Ordner 2.3.1</t>
  </si>
  <si>
    <t>Ordner 2.3.2</t>
  </si>
  <si>
    <t>Ordner 3.1.2Klim</t>
  </si>
  <si>
    <t>Ordner 3.1.2Rad</t>
  </si>
  <si>
    <t>Ordner 3.2.1</t>
  </si>
  <si>
    <t>Ordner 1.3.1WohGem</t>
  </si>
  <si>
    <t xml:space="preserve">Ko-Existenz aller Verkehrsteilnehmer, Verkehrssicherheit
</t>
  </si>
  <si>
    <r>
      <rPr>
        <b/>
        <sz val="11"/>
        <color theme="1"/>
        <rFont val="Calibri"/>
        <family val="2"/>
      </rPr>
      <t>Summe der angekreuzten Haupt- und Zusatzanforderungen Rollatoren, Kinderwagen / Koexistenz &amp; Sicherheit</t>
    </r>
    <r>
      <rPr>
        <sz val="11"/>
        <color theme="1"/>
        <rFont val="Calibri"/>
        <family val="2"/>
      </rPr>
      <t xml:space="preserve">
(122.20, 122.21 und 122.22 werden nur alternativ gezählt)</t>
    </r>
  </si>
  <si>
    <t>Ordner 1.2.2KoSich</t>
  </si>
  <si>
    <t>Ordner 3.3.1</t>
  </si>
  <si>
    <t>Ordner 3.3.2</t>
  </si>
  <si>
    <t>Ordner 4.1.1</t>
  </si>
  <si>
    <t>Ordner 4.1.2</t>
  </si>
  <si>
    <t>Ordner 4.2.1KM</t>
  </si>
  <si>
    <t>Ordner 4.2.2KM</t>
  </si>
  <si>
    <t>Ordner 4.3.1</t>
  </si>
  <si>
    <r>
      <t xml:space="preserve">NaWoh 4.0/QNG DOKUMENTATIONSVORLAGE ZUR EINREICHUNG UND DOKUMENTATION DER KONFORMITÄTSPRÜFUNG DURCH NACHHALTIGKEITSKOORDINATOR, KONFORMITÄTSEVALUIERER UND KONFORMITÄTSBEWERTER- &amp; -ENTSCHEIDER
</t>
    </r>
    <r>
      <rPr>
        <sz val="11"/>
        <color rgb="FFFFFFFF"/>
        <rFont val="Calibri"/>
        <family val="2"/>
      </rPr>
      <t xml:space="preserve">Version dieses Dokuments: </t>
    </r>
    <r>
      <rPr>
        <sz val="11"/>
        <color theme="0"/>
        <rFont val="Calibri"/>
        <family val="2"/>
      </rPr>
      <t xml:space="preserve">1.0 – </t>
    </r>
    <r>
      <rPr>
        <b/>
        <sz val="14"/>
        <color theme="0"/>
        <rFont val="Calibri"/>
        <family val="2"/>
      </rPr>
      <t>Stand: 05.08.2025</t>
    </r>
    <r>
      <rPr>
        <sz val="11"/>
        <color rgb="FFFFFFFF"/>
        <rFont val="Calibri"/>
        <family val="2"/>
      </rPr>
      <t xml:space="preserve"> – Ersteller: OH – Freigabe: IE</t>
    </r>
    <r>
      <rPr>
        <b/>
        <sz val="11"/>
        <color rgb="FFFFFFFF"/>
        <rFont val="Calibri"/>
        <family val="2"/>
      </rPr>
      <t xml:space="preserve">
</t>
    </r>
    <r>
      <rPr>
        <sz val="11"/>
        <color rgb="FFFFFFFF"/>
        <rFont val="Calibri"/>
        <family val="2"/>
      </rPr>
      <t>Diese Excel-Dokumentenvorlage dient dem Nachhaltigkeitskoordinator zur Dokumentation seiner  Anforderungserfüllungen sowie der betreffenden Nachweisdokumente,  dem Konformitätsevaluierer zu seiner Behandlung von Nichtkonformitäten und Dokumentation der Konformitätsevaluierung und dem Konformitätsbewerter- und -Entscheider zur Dokumentation seiner Bewertung und Entscheidung. Sie ist in dieser Reihenfolge zu bearbeiten</t>
    </r>
    <r>
      <rPr>
        <b/>
        <sz val="11"/>
        <color rgb="FFFFFFFF"/>
        <rFont val="Calibri"/>
        <family val="2"/>
      </rPr>
      <t xml:space="preserve">
</t>
    </r>
  </si>
  <si>
    <t xml:space="preserve">Abschlussdatum: </t>
  </si>
  <si>
    <t>Anzahl der Nachweise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</si>
</sst>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color theme="1"/>
      <name val="Calibri"/>
      <scheme val="minor"/>
    </font>
    <font>
      <b/>
      <sz val="11"/>
      <color rgb="FF999999"/>
      <name val="Calibri"/>
      <family val="2"/>
    </font>
    <font>
      <b/>
      <sz val="11"/>
      <color rgb="FFFFFFFF"/>
      <name val="Calibri"/>
      <family val="2"/>
    </font>
    <font>
      <sz val="12"/>
      <name val="Calibri"/>
      <family val="2"/>
    </font>
    <font>
      <b/>
      <sz val="11"/>
      <color theme="1"/>
      <name val="Calibri"/>
      <family val="2"/>
    </font>
    <font>
      <sz val="11"/>
      <color theme="1"/>
      <name val="Calibri"/>
      <family val="2"/>
    </font>
    <font>
      <sz val="11"/>
      <color rgb="FF000000"/>
      <name val="Calibri"/>
      <family val="2"/>
    </font>
    <font>
      <sz val="11"/>
      <color rgb="FF999999"/>
      <name val="Calibri"/>
      <family val="2"/>
    </font>
    <font>
      <b/>
      <sz val="11"/>
      <color rgb="FF000000"/>
      <name val="Calibri"/>
      <family val="2"/>
    </font>
    <font>
      <b/>
      <sz val="11"/>
      <color rgb="FF1F1F1F"/>
      <name val="Calibri"/>
      <family val="2"/>
    </font>
    <font>
      <b/>
      <sz val="14"/>
      <color rgb="FFFF0000"/>
      <name val="Calibri"/>
      <family val="2"/>
    </font>
    <font>
      <b/>
      <sz val="11"/>
      <color rgb="FFFF0000"/>
      <name val="Calibri"/>
      <family val="2"/>
    </font>
    <font>
      <b/>
      <sz val="20"/>
      <color theme="1"/>
      <name val="Calibri"/>
      <family val="2"/>
    </font>
    <font>
      <sz val="11"/>
      <color rgb="FFFF0000"/>
      <name val="Calibri"/>
      <family val="2"/>
    </font>
    <font>
      <sz val="12"/>
      <color theme="1"/>
      <name val="Calibri"/>
      <family val="2"/>
    </font>
    <font>
      <b/>
      <sz val="20"/>
      <color rgb="FFFF0000"/>
      <name val="Calibri"/>
      <family val="2"/>
    </font>
    <font>
      <sz val="9"/>
      <color theme="1"/>
      <name val="Calibri"/>
      <family val="2"/>
    </font>
    <font>
      <b/>
      <i/>
      <sz val="11"/>
      <color theme="1"/>
      <name val="Calibri"/>
      <family val="2"/>
    </font>
    <font>
      <i/>
      <sz val="11"/>
      <color theme="1"/>
      <name val="Calibri"/>
      <family val="2"/>
    </font>
    <font>
      <b/>
      <sz val="20"/>
      <color rgb="FF000000"/>
      <name val="Calibri"/>
      <family val="2"/>
    </font>
    <font>
      <sz val="11"/>
      <color rgb="FFFFFFFF"/>
      <name val="Calibri"/>
      <family val="2"/>
    </font>
    <font>
      <b/>
      <sz val="11"/>
      <color rgb="FFFF0000"/>
      <name val="Calibri (Textkörper)"/>
    </font>
    <font>
      <b/>
      <sz val="14"/>
      <color theme="1"/>
      <name val="Calibri"/>
      <family val="2"/>
    </font>
    <font>
      <sz val="11"/>
      <color theme="1"/>
      <name val="Calibri"/>
      <family val="2"/>
    </font>
    <font>
      <sz val="11"/>
      <name val="Calibri"/>
      <family val="2"/>
    </font>
    <font>
      <b/>
      <sz val="16"/>
      <color rgb="FFFFFF00"/>
      <name val="Calibri"/>
      <family val="2"/>
    </font>
    <font>
      <b/>
      <u/>
      <sz val="11"/>
      <color rgb="FFFF0000"/>
      <name val="Calibri"/>
      <family val="2"/>
    </font>
    <font>
      <sz val="12"/>
      <color rgb="FFFF0000"/>
      <name val="Calibri"/>
      <family val="2"/>
    </font>
    <font>
      <b/>
      <sz val="16"/>
      <color theme="1"/>
      <name val="Calibri"/>
      <family val="2"/>
    </font>
    <font>
      <b/>
      <sz val="12"/>
      <name val="Calibri"/>
      <family val="2"/>
    </font>
    <font>
      <sz val="12"/>
      <color rgb="FFFF0000"/>
      <name val="Calibri"/>
      <family val="2"/>
      <scheme val="minor"/>
    </font>
    <font>
      <b/>
      <u/>
      <sz val="11"/>
      <color theme="1"/>
      <name val="Calibri"/>
      <family val="2"/>
    </font>
    <font>
      <b/>
      <sz val="12"/>
      <color theme="1"/>
      <name val="Calibri"/>
      <family val="2"/>
    </font>
    <font>
      <b/>
      <sz val="20"/>
      <name val="Calibri"/>
      <family val="2"/>
    </font>
    <font>
      <u/>
      <sz val="11"/>
      <color theme="1"/>
      <name val="Calibri"/>
      <family val="2"/>
    </font>
    <font>
      <b/>
      <strike/>
      <sz val="11"/>
      <color rgb="FFFF0000"/>
      <name val="Calibri"/>
      <family val="2"/>
    </font>
    <font>
      <strike/>
      <sz val="11"/>
      <color theme="1"/>
      <name val="Calibri"/>
      <family val="2"/>
    </font>
    <font>
      <b/>
      <sz val="11"/>
      <color theme="1"/>
      <name val="Calibri"/>
      <family val="2"/>
      <scheme val="minor"/>
    </font>
    <font>
      <b/>
      <sz val="14"/>
      <color rgb="FFEE0000"/>
      <name val="Calibri"/>
      <family val="2"/>
    </font>
    <font>
      <b/>
      <sz val="11"/>
      <color rgb="FFEE0000"/>
      <name val="Calibri"/>
      <family val="2"/>
    </font>
    <font>
      <sz val="11"/>
      <color theme="0"/>
      <name val="Calibri"/>
      <family val="2"/>
    </font>
    <font>
      <b/>
      <sz val="14"/>
      <color theme="0"/>
      <name val="Calibri"/>
      <family val="2"/>
    </font>
    <font>
      <b/>
      <sz val="11"/>
      <name val="Calibri"/>
      <family val="2"/>
    </font>
    <font>
      <b/>
      <sz val="16"/>
      <color rgb="FFFF0000"/>
      <name val="Calibri"/>
      <family val="2"/>
    </font>
    <font>
      <sz val="16"/>
      <color theme="1"/>
      <name val="Calibri"/>
      <family val="2"/>
    </font>
    <font>
      <b/>
      <sz val="11"/>
      <color theme="0"/>
      <name val="Calibri"/>
      <family val="2"/>
    </font>
    <font>
      <b/>
      <sz val="18"/>
      <color theme="1"/>
      <name val="Calibri"/>
      <family val="2"/>
    </font>
    <font>
      <b/>
      <sz val="18"/>
      <color theme="0"/>
      <name val="Calibri"/>
      <family val="2"/>
    </font>
    <font>
      <b/>
      <u/>
      <sz val="18"/>
      <color theme="0"/>
      <name val="Calibri"/>
      <family val="2"/>
    </font>
  </fonts>
  <fills count="43">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EFEF"/>
        <bgColor rgb="FFFFEFEF"/>
      </patternFill>
    </fill>
    <fill>
      <patternFill patternType="solid">
        <fgColor rgb="FFEBF6FF"/>
        <bgColor rgb="FFEBF6FF"/>
      </patternFill>
    </fill>
    <fill>
      <patternFill patternType="solid">
        <fgColor rgb="FFCFFCCE"/>
        <bgColor rgb="FFCFFCCE"/>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EAD1DC"/>
        <bgColor rgb="FFEAD1DC"/>
      </patternFill>
    </fill>
    <fill>
      <patternFill patternType="solid">
        <fgColor rgb="FFD9EAD3"/>
        <bgColor rgb="FFD9EAD3"/>
      </patternFill>
    </fill>
    <fill>
      <patternFill patternType="solid">
        <fgColor rgb="FFFFFFFF"/>
        <bgColor rgb="FFFFFFFF"/>
      </patternFill>
    </fill>
    <fill>
      <patternFill patternType="solid">
        <fgColor rgb="FFCFFCCE"/>
        <bgColor indexed="64"/>
      </patternFill>
    </fill>
    <fill>
      <patternFill patternType="solid">
        <fgColor rgb="FFCFFCCE"/>
        <bgColor theme="0"/>
      </patternFill>
    </fill>
    <fill>
      <patternFill patternType="solid">
        <fgColor rgb="FFCFFCCE"/>
        <bgColor rgb="FFEBF6FF"/>
      </patternFill>
    </fill>
    <fill>
      <patternFill patternType="solid">
        <fgColor rgb="FFCFFCCE"/>
        <bgColor rgb="FFFFFF00"/>
      </patternFill>
    </fill>
    <fill>
      <patternFill patternType="solid">
        <fgColor theme="0"/>
        <bgColor rgb="FFFFFF00"/>
      </patternFill>
    </fill>
    <fill>
      <patternFill patternType="solid">
        <fgColor rgb="FFFFFF00"/>
        <bgColor indexed="64"/>
      </patternFill>
    </fill>
    <fill>
      <patternFill patternType="solid">
        <fgColor rgb="FFEBF6FF"/>
        <bgColor indexed="64"/>
      </patternFill>
    </fill>
    <fill>
      <patternFill patternType="solid">
        <fgColor rgb="FFEBF6FF"/>
        <bgColor rgb="FFFFFF00"/>
      </patternFill>
    </fill>
    <fill>
      <patternFill patternType="solid">
        <fgColor theme="2" tint="-0.249977111117893"/>
        <bgColor indexed="64"/>
      </patternFill>
    </fill>
    <fill>
      <patternFill patternType="solid">
        <fgColor theme="2" tint="-0.249977111117893"/>
        <bgColor rgb="FFBFBFBF"/>
      </patternFill>
    </fill>
    <fill>
      <patternFill patternType="solid">
        <fgColor rgb="FFFFFF00"/>
        <bgColor theme="0"/>
      </patternFill>
    </fill>
    <fill>
      <patternFill patternType="solid">
        <fgColor rgb="FFFFC000"/>
        <bgColor indexed="64"/>
      </patternFill>
    </fill>
    <fill>
      <patternFill patternType="solid">
        <fgColor rgb="FFEAD1DC"/>
        <bgColor indexed="64"/>
      </patternFill>
    </fill>
    <fill>
      <patternFill patternType="solid">
        <fgColor rgb="FFFFC000"/>
        <bgColor theme="0"/>
      </patternFill>
    </fill>
    <fill>
      <patternFill patternType="solid">
        <fgColor theme="0" tint="-0.249977111117893"/>
        <bgColor rgb="FFBFBFBF"/>
      </patternFill>
    </fill>
    <fill>
      <patternFill patternType="solid">
        <fgColor rgb="FF92D050"/>
        <bgColor rgb="FFBFBFBF"/>
      </patternFill>
    </fill>
    <fill>
      <patternFill patternType="solid">
        <fgColor rgb="FF92D050"/>
        <bgColor indexed="64"/>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9" tint="0.79998168889431442"/>
        <bgColor rgb="FFFFFF00"/>
      </patternFill>
    </fill>
    <fill>
      <patternFill patternType="solid">
        <fgColor rgb="FFFFEFEF"/>
        <bgColor indexed="64"/>
      </patternFill>
    </fill>
    <fill>
      <patternFill patternType="solid">
        <fgColor theme="2" tint="-0.249977111117893"/>
        <bgColor rgb="FFEAD1DC"/>
      </patternFill>
    </fill>
    <fill>
      <patternFill patternType="solid">
        <fgColor theme="9" tint="0.79998168889431442"/>
        <bgColor rgb="FFEAD1DC"/>
      </patternFill>
    </fill>
    <fill>
      <patternFill patternType="solid">
        <fgColor rgb="FF92D050"/>
        <bgColor theme="0"/>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EAD1DC"/>
      </patternFill>
    </fill>
    <fill>
      <patternFill patternType="solid">
        <fgColor theme="6" tint="0.79998168889431442"/>
        <bgColor rgb="FFFFEFEF"/>
      </patternFill>
    </fill>
    <fill>
      <patternFill patternType="solid">
        <fgColor theme="6" tint="0.79998168889431442"/>
        <bgColor rgb="FFEBF6FF"/>
      </patternFill>
    </fill>
    <fill>
      <patternFill patternType="solid">
        <fgColor theme="6" tint="0.79998168889431442"/>
        <bgColor rgb="FFCFFCCE"/>
      </patternFill>
    </fill>
  </fills>
  <borders count="251">
    <border>
      <left/>
      <right/>
      <top/>
      <bottom/>
      <diagonal/>
    </border>
    <border>
      <left/>
      <right style="medium">
        <color rgb="FF000000"/>
      </right>
      <top/>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FF0000"/>
      </left>
      <right/>
      <top style="medium">
        <color rgb="FF000000"/>
      </top>
      <bottom style="thin">
        <color rgb="FF000000"/>
      </bottom>
      <diagonal/>
    </border>
    <border>
      <left/>
      <right style="medium">
        <color rgb="FFFF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0000"/>
      </left>
      <right/>
      <top style="thin">
        <color rgb="FF000000"/>
      </top>
      <bottom style="thin">
        <color rgb="FF000000"/>
      </bottom>
      <diagonal/>
    </border>
    <border>
      <left/>
      <right style="medium">
        <color rgb="FFFF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FF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FF0000"/>
      </left>
      <right/>
      <top style="thin">
        <color rgb="FF000000"/>
      </top>
      <bottom style="thin">
        <color rgb="FF000000"/>
      </bottom>
      <diagonal/>
    </border>
    <border>
      <left/>
      <right/>
      <top style="thin">
        <color rgb="FF000000"/>
      </top>
      <bottom style="thin">
        <color rgb="FF000000"/>
      </bottom>
      <diagonal/>
    </border>
    <border>
      <left/>
      <right style="medium">
        <color rgb="FFFF0000"/>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FF0000"/>
      </right>
      <top style="thin">
        <color rgb="FF000000"/>
      </top>
      <bottom/>
      <diagonal/>
    </border>
    <border>
      <left style="thin">
        <color rgb="FF000000"/>
      </left>
      <right style="thin">
        <color rgb="FF000000"/>
      </right>
      <top/>
      <bottom/>
      <diagonal/>
    </border>
    <border>
      <left style="thin">
        <color rgb="FF000000"/>
      </left>
      <right style="medium">
        <color rgb="FFFF0000"/>
      </right>
      <top/>
      <bottom/>
      <diagonal/>
    </border>
    <border>
      <left style="medium">
        <color rgb="FFFF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ck">
        <color rgb="FFFF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thick">
        <color rgb="FFFF0000"/>
      </right>
      <top style="medium">
        <color rgb="FF000000"/>
      </top>
      <bottom/>
      <diagonal/>
    </border>
    <border>
      <left/>
      <right/>
      <top style="medium">
        <color rgb="FF000000"/>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FF0000"/>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diagonal/>
    </border>
    <border>
      <left style="thin">
        <color rgb="FF000000"/>
      </left>
      <right style="medium">
        <color rgb="FFFF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FF0000"/>
      </right>
      <top style="thin">
        <color rgb="FF000000"/>
      </top>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FF0000"/>
      </right>
      <top style="medium">
        <color rgb="FF000000"/>
      </top>
      <bottom/>
      <diagonal/>
    </border>
    <border>
      <left style="medium">
        <color rgb="FFFF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FF0000"/>
      </right>
      <top style="medium">
        <color rgb="FF000000"/>
      </top>
      <bottom/>
      <diagonal/>
    </border>
    <border>
      <left style="medium">
        <color rgb="FFFF0000"/>
      </left>
      <right/>
      <top/>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FF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FF0000"/>
      </right>
      <top/>
      <bottom/>
      <diagonal/>
    </border>
    <border>
      <left style="medium">
        <color rgb="FF000000"/>
      </left>
      <right style="medium">
        <color rgb="FFFF0000"/>
      </right>
      <top/>
      <bottom/>
      <diagonal/>
    </border>
    <border>
      <left/>
      <right style="medium">
        <color rgb="FF000000"/>
      </right>
      <top style="thin">
        <color rgb="FF000000"/>
      </top>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FF0000"/>
      </right>
      <top style="thin">
        <color rgb="FF000000"/>
      </top>
      <bottom style="medium">
        <color rgb="FF000000"/>
      </bottom>
      <diagonal/>
    </border>
    <border>
      <left style="medium">
        <color rgb="FFFF0000"/>
      </left>
      <right/>
      <top/>
      <bottom style="medium">
        <color rgb="FF000000"/>
      </bottom>
      <diagonal/>
    </border>
    <border>
      <left/>
      <right/>
      <top/>
      <bottom style="medium">
        <color rgb="FF000000"/>
      </bottom>
      <diagonal/>
    </border>
    <border>
      <left/>
      <right style="medium">
        <color rgb="FFFF0000"/>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FF0000"/>
      </right>
      <top style="thin">
        <color rgb="FF000000"/>
      </top>
      <bottom/>
      <diagonal/>
    </border>
    <border>
      <left style="medium">
        <color rgb="FF000000"/>
      </left>
      <right/>
      <top/>
      <bottom style="thin">
        <color rgb="FF000000"/>
      </bottom>
      <diagonal/>
    </border>
    <border>
      <left/>
      <right style="medium">
        <color rgb="FFFF0000"/>
      </right>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medium">
        <color rgb="FFFF0000"/>
      </right>
      <top/>
      <bottom style="thin">
        <color rgb="FF000000"/>
      </bottom>
      <diagonal/>
    </border>
    <border>
      <left style="medium">
        <color rgb="FF000000"/>
      </left>
      <right style="medium">
        <color rgb="FFFF0000"/>
      </right>
      <top style="thin">
        <color rgb="FF000000"/>
      </top>
      <bottom style="thin">
        <color rgb="FF000000"/>
      </bottom>
      <diagonal/>
    </border>
    <border>
      <left style="medium">
        <color rgb="FF000000"/>
      </left>
      <right style="medium">
        <color rgb="FFFF0000"/>
      </right>
      <top/>
      <bottom style="medium">
        <color rgb="FF000000"/>
      </bottom>
      <diagonal/>
    </border>
    <border>
      <left/>
      <right style="thin">
        <color rgb="FF000000"/>
      </right>
      <top/>
      <bottom style="medium">
        <color rgb="FF000000"/>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FF0000"/>
      </right>
      <top/>
      <bottom style="thin">
        <color rgb="FF000000"/>
      </bottom>
      <diagonal/>
    </border>
    <border>
      <left/>
      <right style="medium">
        <color rgb="FFFF0000"/>
      </right>
      <top/>
      <bottom style="medium">
        <color rgb="FF000000"/>
      </bottom>
      <diagonal/>
    </border>
    <border>
      <left style="medium">
        <color rgb="FF000000"/>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FF0000"/>
      </right>
      <top style="medium">
        <color rgb="FF000000"/>
      </top>
      <bottom style="medium">
        <color rgb="FF000000"/>
      </bottom>
      <diagonal/>
    </border>
    <border>
      <left style="medium">
        <color rgb="FFFF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FF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medium">
        <color rgb="FF000000"/>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medium">
        <color rgb="FF000000"/>
      </top>
      <bottom/>
      <diagonal/>
    </border>
    <border>
      <left style="thin">
        <color rgb="FF000000"/>
      </left>
      <right style="medium">
        <color indexed="64"/>
      </right>
      <top/>
      <bottom style="medium">
        <color rgb="FF000000"/>
      </bottom>
      <diagonal/>
    </border>
    <border>
      <left style="medium">
        <color rgb="FFFF0000"/>
      </left>
      <right/>
      <top style="thin">
        <color indexed="64"/>
      </top>
      <bottom style="thin">
        <color rgb="FF000000"/>
      </bottom>
      <diagonal/>
    </border>
    <border>
      <left/>
      <right/>
      <top style="thin">
        <color indexed="64"/>
      </top>
      <bottom style="thin">
        <color rgb="FF000000"/>
      </bottom>
      <diagonal/>
    </border>
    <border>
      <left/>
      <right style="medium">
        <color rgb="FFFF0000"/>
      </right>
      <top style="thin">
        <color indexed="64"/>
      </top>
      <bottom style="thin">
        <color rgb="FF000000"/>
      </bottom>
      <diagonal/>
    </border>
    <border>
      <left/>
      <right style="thick">
        <color rgb="FFFF0000"/>
      </right>
      <top style="thin">
        <color indexed="64"/>
      </top>
      <bottom style="thin">
        <color rgb="FF000000"/>
      </bottom>
      <diagonal/>
    </border>
    <border>
      <left style="thin">
        <color rgb="FF000000"/>
      </left>
      <right style="medium">
        <color rgb="FFFF0000"/>
      </right>
      <top style="medium">
        <color rgb="FF000000"/>
      </top>
      <bottom style="thin">
        <color rgb="FF000000"/>
      </bottom>
      <diagonal/>
    </border>
    <border>
      <left style="thin">
        <color indexed="64"/>
      </left>
      <right/>
      <top/>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rgb="FFFF0000"/>
      </right>
      <top style="thin">
        <color rgb="FF000000"/>
      </top>
      <bottom style="medium">
        <color indexed="64"/>
      </bottom>
      <diagonal/>
    </border>
    <border>
      <left style="medium">
        <color rgb="FFFF0000"/>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FF0000"/>
      </right>
      <top/>
      <bottom style="medium">
        <color indexed="64"/>
      </bottom>
      <diagonal/>
    </border>
    <border>
      <left style="medium">
        <color rgb="FFFF0000"/>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medium">
        <color rgb="FF000000"/>
      </top>
      <bottom style="medium">
        <color rgb="FF000000"/>
      </bottom>
      <diagonal/>
    </border>
    <border>
      <left style="thin">
        <color indexed="64"/>
      </left>
      <right/>
      <top style="medium">
        <color rgb="FF000000"/>
      </top>
      <bottom/>
      <diagonal/>
    </border>
    <border>
      <left style="thin">
        <color indexed="64"/>
      </left>
      <right/>
      <top style="thin">
        <color rgb="FF000000"/>
      </top>
      <bottom/>
      <diagonal/>
    </border>
    <border>
      <left style="thin">
        <color indexed="64"/>
      </left>
      <right/>
      <top/>
      <bottom style="medium">
        <color rgb="FF000000"/>
      </bottom>
      <diagonal/>
    </border>
    <border>
      <left style="thin">
        <color indexed="64"/>
      </left>
      <right/>
      <top style="thick">
        <color rgb="FF000000"/>
      </top>
      <bottom style="medium">
        <color rgb="FF000000"/>
      </bottom>
      <diagonal/>
    </border>
    <border>
      <left style="thin">
        <color indexed="64"/>
      </left>
      <right/>
      <top style="thin">
        <color rgb="FF000000"/>
      </top>
      <bottom style="medium">
        <color indexed="64"/>
      </bottom>
      <diagonal/>
    </border>
    <border>
      <left style="medium">
        <color rgb="FFFF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top style="medium">
        <color indexed="64"/>
      </top>
      <bottom/>
      <diagonal/>
    </border>
    <border>
      <left style="medium">
        <color rgb="FFFF0000"/>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bottom style="medium">
        <color indexed="64"/>
      </bottom>
      <diagonal/>
    </border>
    <border>
      <left style="medium">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FF0000"/>
      </right>
      <top style="thin">
        <color rgb="FF000000"/>
      </top>
      <bottom style="medium">
        <color indexed="64"/>
      </bottom>
      <diagonal/>
    </border>
    <border>
      <left/>
      <right/>
      <top style="medium">
        <color rgb="FF000000"/>
      </top>
      <bottom style="medium">
        <color indexed="64"/>
      </bottom>
      <diagonal/>
    </border>
    <border>
      <left/>
      <right style="thin">
        <color indexed="64"/>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FF0000"/>
      </right>
      <top style="thin">
        <color rgb="FF000000"/>
      </top>
      <bottom style="medium">
        <color indexed="64"/>
      </bottom>
      <diagonal/>
    </border>
    <border>
      <left style="medium">
        <color rgb="FFFF0000"/>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style="thin">
        <color rgb="FF000000"/>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style="medium">
        <color indexed="64"/>
      </bottom>
      <diagonal/>
    </border>
    <border>
      <left/>
      <right style="medium">
        <color rgb="FFFF0000"/>
      </right>
      <top/>
      <bottom style="medium">
        <color indexed="64"/>
      </bottom>
      <diagonal/>
    </border>
    <border>
      <left style="medium">
        <color rgb="FF000000"/>
      </left>
      <right style="medium">
        <color rgb="FFFF0000"/>
      </right>
      <top/>
      <bottom style="medium">
        <color indexed="64"/>
      </bottom>
      <diagonal/>
    </border>
    <border>
      <left style="medium">
        <color rgb="FF000000"/>
      </left>
      <right/>
      <top style="medium">
        <color indexed="64"/>
      </top>
      <bottom/>
      <diagonal/>
    </border>
    <border>
      <left/>
      <right style="medium">
        <color rgb="FFFF0000"/>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FF0000"/>
      </left>
      <right/>
      <top style="thin">
        <color rgb="FF000000"/>
      </top>
      <bottom style="medium">
        <color indexed="64"/>
      </bottom>
      <diagonal/>
    </border>
    <border>
      <left style="medium">
        <color rgb="FFFF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rgb="FFFF0000"/>
      </left>
      <right style="thin">
        <color rgb="FF000000"/>
      </right>
      <top/>
      <bottom style="medium">
        <color indexed="64"/>
      </bottom>
      <diagonal/>
    </border>
    <border>
      <left style="thin">
        <color indexed="64"/>
      </left>
      <right/>
      <top style="medium">
        <color rgb="FF000000"/>
      </top>
      <bottom style="medium">
        <color indexed="64"/>
      </bottom>
      <diagonal/>
    </border>
    <border>
      <left style="thin">
        <color indexed="64"/>
      </left>
      <right style="thin">
        <color rgb="FF000000"/>
      </right>
      <top style="thin">
        <color indexed="64"/>
      </top>
      <bottom style="medium">
        <color indexed="64"/>
      </bottom>
      <diagonal/>
    </border>
    <border>
      <left style="medium">
        <color rgb="FFFF0000"/>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FF0000"/>
      </right>
      <top/>
      <bottom style="medium">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style="medium">
        <color rgb="FFFF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rgb="FFFF0000"/>
      </right>
      <top style="thin">
        <color indexed="64"/>
      </top>
      <bottom style="thin">
        <color indexed="64"/>
      </bottom>
      <diagonal/>
    </border>
    <border>
      <left style="thin">
        <color rgb="FF000000"/>
      </left>
      <right style="medium">
        <color rgb="FFFF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s>
  <cellStyleXfs count="1">
    <xf numFmtId="0" fontId="0" fillId="0" borderId="0"/>
  </cellStyleXfs>
  <cellXfs count="971">
    <xf numFmtId="0" fontId="0" fillId="0" borderId="0" xfId="0"/>
    <xf numFmtId="0" fontId="0" fillId="0" borderId="0" xfId="0" applyProtection="1">
      <protection locked="0"/>
    </xf>
    <xf numFmtId="0" fontId="1" fillId="2" borderId="1" xfId="0" applyFont="1" applyFill="1" applyBorder="1" applyAlignment="1" applyProtection="1">
      <alignment horizontal="left"/>
      <protection locked="0"/>
    </xf>
    <xf numFmtId="0" fontId="4" fillId="8" borderId="108" xfId="0" applyFont="1" applyFill="1" applyBorder="1" applyProtection="1">
      <protection locked="0"/>
    </xf>
    <xf numFmtId="0" fontId="4" fillId="9" borderId="29" xfId="0" applyFont="1" applyFill="1" applyBorder="1" applyProtection="1">
      <protection locked="0"/>
    </xf>
    <xf numFmtId="0" fontId="4" fillId="9" borderId="37" xfId="0" applyFont="1" applyFill="1" applyBorder="1" applyProtection="1">
      <protection locked="0"/>
    </xf>
    <xf numFmtId="0" fontId="5" fillId="0" borderId="40" xfId="0" applyFont="1" applyBorder="1" applyAlignment="1" applyProtection="1">
      <alignment vertical="top"/>
      <protection locked="0"/>
    </xf>
    <xf numFmtId="0" fontId="12" fillId="33" borderId="170" xfId="0" applyFont="1" applyFill="1" applyBorder="1" applyAlignment="1" applyProtection="1">
      <alignment horizontal="center" vertical="center"/>
      <protection locked="0"/>
    </xf>
    <xf numFmtId="0" fontId="6" fillId="4" borderId="45" xfId="0" applyFont="1" applyFill="1" applyBorder="1" applyAlignment="1" applyProtection="1">
      <alignment vertical="top" wrapText="1"/>
      <protection locked="0"/>
    </xf>
    <xf numFmtId="0" fontId="5" fillId="4" borderId="42" xfId="0" applyFont="1" applyFill="1" applyBorder="1" applyAlignment="1" applyProtection="1">
      <alignment vertical="top"/>
      <protection locked="0"/>
    </xf>
    <xf numFmtId="0" fontId="5" fillId="4" borderId="161" xfId="0" applyFont="1" applyFill="1" applyBorder="1" applyAlignment="1" applyProtection="1">
      <alignment vertical="top"/>
      <protection locked="0"/>
    </xf>
    <xf numFmtId="0" fontId="12" fillId="5" borderId="43" xfId="0" applyFont="1" applyFill="1" applyBorder="1" applyAlignment="1" applyProtection="1">
      <alignment horizontal="center" vertical="center"/>
      <protection locked="0"/>
    </xf>
    <xf numFmtId="0" fontId="5" fillId="5" borderId="45" xfId="0" applyFont="1" applyFill="1" applyBorder="1" applyAlignment="1" applyProtection="1">
      <alignment vertical="top"/>
      <protection locked="0"/>
    </xf>
    <xf numFmtId="14" fontId="13" fillId="5" borderId="48" xfId="0" applyNumberFormat="1" applyFont="1" applyFill="1" applyBorder="1" applyAlignment="1" applyProtection="1">
      <alignment vertical="top"/>
      <protection locked="0"/>
    </xf>
    <xf numFmtId="0" fontId="12" fillId="9" borderId="123" xfId="0" applyFont="1" applyFill="1" applyBorder="1" applyAlignment="1" applyProtection="1">
      <alignment horizontal="center" vertical="center"/>
      <protection locked="0"/>
    </xf>
    <xf numFmtId="0" fontId="12" fillId="9" borderId="111"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5" fillId="5" borderId="50" xfId="0" applyFont="1" applyFill="1" applyBorder="1" applyAlignment="1" applyProtection="1">
      <alignment vertical="top"/>
      <protection locked="0"/>
    </xf>
    <xf numFmtId="0" fontId="5" fillId="5" borderId="124" xfId="0" applyFont="1" applyFill="1" applyBorder="1" applyAlignment="1" applyProtection="1">
      <alignment vertical="top"/>
      <protection locked="0"/>
    </xf>
    <xf numFmtId="0" fontId="12" fillId="9" borderId="32" xfId="0" applyFont="1" applyFill="1" applyBorder="1" applyAlignment="1" applyProtection="1">
      <alignment horizontal="center" vertical="center"/>
      <protection locked="0"/>
    </xf>
    <xf numFmtId="0" fontId="5" fillId="5" borderId="42" xfId="0" applyFont="1" applyFill="1" applyBorder="1" applyAlignment="1" applyProtection="1">
      <alignment vertical="top"/>
      <protection locked="0"/>
    </xf>
    <xf numFmtId="0" fontId="12" fillId="15" borderId="43" xfId="0" applyFont="1" applyFill="1" applyBorder="1" applyAlignment="1" applyProtection="1">
      <alignment horizontal="center" vertical="center"/>
      <protection locked="0"/>
    </xf>
    <xf numFmtId="0" fontId="13" fillId="6" borderId="45" xfId="0" applyFont="1" applyFill="1" applyBorder="1" applyAlignment="1" applyProtection="1">
      <alignment vertical="top"/>
      <protection locked="0"/>
    </xf>
    <xf numFmtId="0" fontId="13" fillId="6" borderId="48" xfId="0" applyFont="1" applyFill="1" applyBorder="1" applyAlignment="1" applyProtection="1">
      <alignment vertical="top"/>
      <protection locked="0"/>
    </xf>
    <xf numFmtId="0" fontId="12" fillId="9" borderId="49" xfId="0" applyFont="1" applyFill="1" applyBorder="1" applyAlignment="1" applyProtection="1">
      <alignment horizontal="center" vertical="center"/>
      <protection locked="0"/>
    </xf>
    <xf numFmtId="0" fontId="5" fillId="6" borderId="146" xfId="0" applyFont="1" applyFill="1" applyBorder="1" applyAlignment="1" applyProtection="1">
      <alignment vertical="top"/>
      <protection locked="0"/>
    </xf>
    <xf numFmtId="0" fontId="5" fillId="0" borderId="44" xfId="0" applyFont="1" applyBorder="1" applyAlignment="1" applyProtection="1">
      <alignment vertical="top"/>
      <protection locked="0"/>
    </xf>
    <xf numFmtId="0" fontId="5" fillId="4" borderId="52" xfId="0" applyFont="1" applyFill="1" applyBorder="1" applyProtection="1">
      <protection locked="0"/>
    </xf>
    <xf numFmtId="0" fontId="5" fillId="4" borderId="162" xfId="0" applyFont="1" applyFill="1" applyBorder="1" applyProtection="1">
      <protection locked="0"/>
    </xf>
    <xf numFmtId="0" fontId="5" fillId="5" borderId="53" xfId="0" applyFont="1" applyFill="1" applyBorder="1" applyProtection="1">
      <protection locked="0"/>
    </xf>
    <xf numFmtId="0" fontId="13" fillId="5" borderId="16" xfId="0" applyFont="1" applyFill="1" applyBorder="1" applyAlignment="1" applyProtection="1">
      <alignment vertical="top"/>
      <protection locked="0"/>
    </xf>
    <xf numFmtId="0" fontId="13" fillId="5" borderId="54" xfId="0" applyFont="1" applyFill="1" applyBorder="1" applyAlignment="1" applyProtection="1">
      <alignment vertical="top"/>
      <protection locked="0"/>
    </xf>
    <xf numFmtId="0" fontId="13" fillId="5" borderId="116" xfId="0" applyFont="1" applyFill="1" applyBorder="1" applyAlignment="1" applyProtection="1">
      <alignment vertical="top"/>
      <protection locked="0"/>
    </xf>
    <xf numFmtId="0" fontId="13" fillId="5" borderId="17" xfId="0" applyFont="1" applyFill="1" applyBorder="1" applyAlignment="1" applyProtection="1">
      <alignment vertical="top"/>
      <protection locked="0"/>
    </xf>
    <xf numFmtId="0" fontId="13" fillId="6" borderId="53" xfId="0" applyFont="1" applyFill="1" applyBorder="1" applyAlignment="1" applyProtection="1">
      <alignment vertical="top"/>
      <protection locked="0"/>
    </xf>
    <xf numFmtId="0" fontId="13" fillId="6" borderId="16" xfId="0" applyFont="1" applyFill="1" applyBorder="1" applyAlignment="1" applyProtection="1">
      <alignment vertical="top"/>
      <protection locked="0"/>
    </xf>
    <xf numFmtId="0" fontId="5" fillId="6" borderId="125" xfId="0" applyFont="1" applyFill="1" applyBorder="1" applyProtection="1">
      <protection locked="0"/>
    </xf>
    <xf numFmtId="0" fontId="5" fillId="38" borderId="170" xfId="0" applyFont="1" applyFill="1" applyBorder="1" applyAlignment="1" applyProtection="1">
      <alignment vertical="top"/>
      <protection locked="0"/>
    </xf>
    <xf numFmtId="0" fontId="5" fillId="40" borderId="90" xfId="0" applyFont="1" applyFill="1" applyBorder="1" applyProtection="1">
      <protection locked="0"/>
    </xf>
    <xf numFmtId="0" fontId="5" fillId="40" borderId="165" xfId="0" applyFont="1" applyFill="1" applyBorder="1" applyProtection="1">
      <protection locked="0"/>
    </xf>
    <xf numFmtId="0" fontId="12" fillId="41" borderId="43" xfId="0" applyFont="1" applyFill="1" applyBorder="1" applyAlignment="1" applyProtection="1">
      <alignment horizontal="center" vertical="center"/>
      <protection locked="0"/>
    </xf>
    <xf numFmtId="0" fontId="5" fillId="41" borderId="53" xfId="0" applyFont="1" applyFill="1" applyBorder="1" applyProtection="1">
      <protection locked="0"/>
    </xf>
    <xf numFmtId="0" fontId="13" fillId="41" borderId="16" xfId="0" applyFont="1" applyFill="1" applyBorder="1" applyAlignment="1" applyProtection="1">
      <alignment vertical="top"/>
      <protection locked="0"/>
    </xf>
    <xf numFmtId="0" fontId="13" fillId="41" borderId="54" xfId="0" applyFont="1" applyFill="1" applyBorder="1" applyAlignment="1" applyProtection="1">
      <alignment vertical="top"/>
      <protection locked="0"/>
    </xf>
    <xf numFmtId="0" fontId="13" fillId="41" borderId="116" xfId="0" applyFont="1" applyFill="1" applyBorder="1" applyAlignment="1" applyProtection="1">
      <alignment vertical="top"/>
      <protection locked="0"/>
    </xf>
    <xf numFmtId="0" fontId="13" fillId="41" borderId="17" xfId="0" applyFont="1" applyFill="1" applyBorder="1" applyAlignment="1" applyProtection="1">
      <alignment vertical="top"/>
      <protection locked="0"/>
    </xf>
    <xf numFmtId="0" fontId="13" fillId="42" borderId="53" xfId="0" applyFont="1" applyFill="1" applyBorder="1" applyAlignment="1" applyProtection="1">
      <alignment vertical="top"/>
      <protection locked="0"/>
    </xf>
    <xf numFmtId="0" fontId="13" fillId="42" borderId="16" xfId="0" applyFont="1" applyFill="1" applyBorder="1" applyAlignment="1" applyProtection="1">
      <alignment vertical="top"/>
      <protection locked="0"/>
    </xf>
    <xf numFmtId="0" fontId="5" fillId="42" borderId="124" xfId="0" applyFont="1" applyFill="1" applyBorder="1" applyAlignment="1" applyProtection="1">
      <alignment vertical="top"/>
      <protection locked="0"/>
    </xf>
    <xf numFmtId="0" fontId="5" fillId="0" borderId="9" xfId="0" applyFont="1" applyBorder="1" applyAlignment="1" applyProtection="1">
      <alignment vertical="top"/>
      <protection locked="0"/>
    </xf>
    <xf numFmtId="0" fontId="5" fillId="0" borderId="12" xfId="0" applyFont="1" applyBorder="1" applyAlignment="1" applyProtection="1">
      <alignment vertical="top"/>
      <protection locked="0"/>
    </xf>
    <xf numFmtId="0" fontId="5" fillId="2" borderId="53" xfId="0" applyFont="1" applyFill="1" applyBorder="1" applyAlignment="1" applyProtection="1">
      <alignment vertical="top"/>
      <protection locked="0"/>
    </xf>
    <xf numFmtId="0" fontId="0" fillId="0" borderId="111" xfId="0" applyBorder="1" applyProtection="1">
      <protection locked="0"/>
    </xf>
    <xf numFmtId="0" fontId="5" fillId="0" borderId="19" xfId="0" applyFont="1" applyBorder="1" applyAlignment="1" applyProtection="1">
      <alignment vertical="top"/>
      <protection locked="0"/>
    </xf>
    <xf numFmtId="0" fontId="12" fillId="33" borderId="219" xfId="0" applyFont="1" applyFill="1" applyBorder="1" applyAlignment="1" applyProtection="1">
      <alignment horizontal="center" vertical="center"/>
      <protection locked="0"/>
    </xf>
    <xf numFmtId="0" fontId="5" fillId="7" borderId="46" xfId="0" applyFont="1" applyFill="1" applyBorder="1" applyAlignment="1" applyProtection="1">
      <alignment vertical="top" wrapText="1"/>
      <protection locked="0"/>
    </xf>
    <xf numFmtId="0" fontId="13" fillId="5" borderId="136" xfId="0" applyFont="1" applyFill="1" applyBorder="1" applyAlignment="1" applyProtection="1">
      <alignment vertical="top"/>
      <protection locked="0"/>
    </xf>
    <xf numFmtId="0" fontId="13" fillId="5" borderId="59" xfId="0" applyFont="1" applyFill="1" applyBorder="1" applyAlignment="1" applyProtection="1">
      <alignment vertical="top"/>
      <protection locked="0"/>
    </xf>
    <xf numFmtId="0" fontId="13" fillId="6" borderId="58" xfId="0" applyFont="1" applyFill="1" applyBorder="1" applyAlignment="1" applyProtection="1">
      <alignment vertical="top"/>
      <protection locked="0"/>
    </xf>
    <xf numFmtId="0" fontId="13" fillId="6" borderId="99" xfId="0" applyFont="1" applyFill="1" applyBorder="1" applyAlignment="1" applyProtection="1">
      <alignment vertical="top"/>
      <protection locked="0"/>
    </xf>
    <xf numFmtId="0" fontId="5" fillId="6" borderId="126" xfId="0" applyFont="1" applyFill="1" applyBorder="1" applyProtection="1">
      <protection locked="0"/>
    </xf>
    <xf numFmtId="0" fontId="12" fillId="9" borderId="119" xfId="0" applyFont="1" applyFill="1" applyBorder="1" applyAlignment="1" applyProtection="1">
      <alignment horizontal="center" vertical="center"/>
      <protection locked="0"/>
    </xf>
    <xf numFmtId="0" fontId="12" fillId="9" borderId="37" xfId="0" applyFont="1" applyFill="1" applyBorder="1" applyAlignment="1" applyProtection="1">
      <alignment horizontal="center" vertical="center"/>
      <protection locked="0"/>
    </xf>
    <xf numFmtId="0" fontId="4" fillId="9" borderId="120" xfId="0" applyFont="1" applyFill="1" applyBorder="1" applyProtection="1">
      <protection locked="0"/>
    </xf>
    <xf numFmtId="0" fontId="12" fillId="9" borderId="29" xfId="0" applyFont="1" applyFill="1" applyBorder="1" applyAlignment="1" applyProtection="1">
      <alignment horizontal="center" vertical="center"/>
      <protection locked="0"/>
    </xf>
    <xf numFmtId="0" fontId="5" fillId="0" borderId="41" xfId="0" applyFont="1" applyBorder="1" applyAlignment="1" applyProtection="1">
      <alignment vertical="top"/>
      <protection locked="0"/>
    </xf>
    <xf numFmtId="0" fontId="5" fillId="4" borderId="42" xfId="0" applyFont="1" applyFill="1" applyBorder="1" applyProtection="1">
      <protection locked="0"/>
    </xf>
    <xf numFmtId="0" fontId="5" fillId="4" borderId="161" xfId="0" applyFont="1" applyFill="1" applyBorder="1" applyProtection="1">
      <protection locked="0"/>
    </xf>
    <xf numFmtId="0" fontId="5" fillId="6" borderId="124" xfId="0" applyFont="1" applyFill="1" applyBorder="1" applyProtection="1">
      <protection locked="0"/>
    </xf>
    <xf numFmtId="0" fontId="5" fillId="0" borderId="8" xfId="0" applyFont="1" applyBorder="1" applyAlignment="1" applyProtection="1">
      <alignment vertical="top"/>
      <protection locked="0"/>
    </xf>
    <xf numFmtId="0" fontId="5" fillId="4" borderId="22" xfId="0" applyFont="1" applyFill="1" applyBorder="1" applyProtection="1">
      <protection locked="0"/>
    </xf>
    <xf numFmtId="0" fontId="5" fillId="4" borderId="165" xfId="0" applyFont="1" applyFill="1" applyBorder="1" applyProtection="1">
      <protection locked="0"/>
    </xf>
    <xf numFmtId="0" fontId="5" fillId="0" borderId="57" xfId="0" applyFont="1" applyBorder="1" applyAlignment="1" applyProtection="1">
      <alignment vertical="top"/>
      <protection locked="0"/>
    </xf>
    <xf numFmtId="0" fontId="5" fillId="0" borderId="170" xfId="0" applyFont="1" applyBorder="1" applyAlignment="1" applyProtection="1">
      <alignment vertical="top"/>
      <protection locked="0"/>
    </xf>
    <xf numFmtId="0" fontId="5" fillId="0" borderId="50" xfId="0" applyFont="1" applyBorder="1" applyAlignment="1" applyProtection="1">
      <alignment vertical="top"/>
      <protection locked="0"/>
    </xf>
    <xf numFmtId="0" fontId="5" fillId="0" borderId="55" xfId="0" applyFont="1" applyBorder="1" applyAlignment="1" applyProtection="1">
      <alignment vertical="top"/>
      <protection locked="0"/>
    </xf>
    <xf numFmtId="0" fontId="5" fillId="4" borderId="226" xfId="0" applyFont="1" applyFill="1" applyBorder="1" applyProtection="1">
      <protection locked="0"/>
    </xf>
    <xf numFmtId="0" fontId="12" fillId="5" borderId="153" xfId="0" applyFont="1" applyFill="1" applyBorder="1" applyAlignment="1" applyProtection="1">
      <alignment horizontal="center" vertical="center"/>
      <protection locked="0"/>
    </xf>
    <xf numFmtId="0" fontId="5" fillId="5" borderId="149" xfId="0" applyFont="1" applyFill="1" applyBorder="1" applyProtection="1">
      <protection locked="0"/>
    </xf>
    <xf numFmtId="0" fontId="13" fillId="5" borderId="151" xfId="0" applyFont="1" applyFill="1" applyBorder="1" applyAlignment="1" applyProtection="1">
      <alignment vertical="top"/>
      <protection locked="0"/>
    </xf>
    <xf numFmtId="0" fontId="12" fillId="9" borderId="157" xfId="0" applyFont="1" applyFill="1" applyBorder="1" applyAlignment="1" applyProtection="1">
      <alignment horizontal="center" vertical="center"/>
      <protection locked="0"/>
    </xf>
    <xf numFmtId="0" fontId="12" fillId="9" borderId="155" xfId="0" applyFont="1" applyFill="1" applyBorder="1" applyAlignment="1" applyProtection="1">
      <alignment horizontal="center" vertical="center"/>
      <protection locked="0"/>
    </xf>
    <xf numFmtId="0" fontId="12" fillId="9" borderId="156" xfId="0" applyFont="1" applyFill="1" applyBorder="1" applyAlignment="1" applyProtection="1">
      <alignment horizontal="center" vertical="center"/>
      <protection locked="0"/>
    </xf>
    <xf numFmtId="0" fontId="13" fillId="5" borderId="189" xfId="0" applyFont="1" applyFill="1" applyBorder="1" applyAlignment="1" applyProtection="1">
      <alignment vertical="top"/>
      <protection locked="0"/>
    </xf>
    <xf numFmtId="0" fontId="13" fillId="5" borderId="190" xfId="0" applyFont="1" applyFill="1" applyBorder="1" applyAlignment="1" applyProtection="1">
      <alignment vertical="top"/>
      <protection locked="0"/>
    </xf>
    <xf numFmtId="0" fontId="13" fillId="5" borderId="191" xfId="0" applyFont="1" applyFill="1" applyBorder="1" applyAlignment="1" applyProtection="1">
      <alignment vertical="top"/>
      <protection locked="0"/>
    </xf>
    <xf numFmtId="0" fontId="12" fillId="15" borderId="153" xfId="0" applyFont="1" applyFill="1" applyBorder="1" applyAlignment="1" applyProtection="1">
      <alignment horizontal="center" vertical="center"/>
      <protection locked="0"/>
    </xf>
    <xf numFmtId="0" fontId="13" fillId="6" borderId="149" xfId="0" applyFont="1" applyFill="1" applyBorder="1" applyAlignment="1" applyProtection="1">
      <alignment vertical="top"/>
      <protection locked="0"/>
    </xf>
    <xf numFmtId="0" fontId="13" fillId="6" borderId="151" xfId="0" applyFont="1" applyFill="1" applyBorder="1" applyAlignment="1" applyProtection="1">
      <alignment vertical="top"/>
      <protection locked="0"/>
    </xf>
    <xf numFmtId="0" fontId="12" fillId="9" borderId="154" xfId="0" applyFont="1" applyFill="1" applyBorder="1" applyAlignment="1" applyProtection="1">
      <alignment horizontal="center" vertical="center"/>
      <protection locked="0"/>
    </xf>
    <xf numFmtId="0" fontId="5" fillId="6" borderId="248" xfId="0" applyFont="1" applyFill="1" applyBorder="1" applyProtection="1">
      <protection locked="0"/>
    </xf>
    <xf numFmtId="0" fontId="13" fillId="9" borderId="72" xfId="0" applyFont="1" applyFill="1" applyBorder="1" applyAlignment="1" applyProtection="1">
      <alignment vertical="top"/>
      <protection locked="0"/>
    </xf>
    <xf numFmtId="0" fontId="5" fillId="9" borderId="111" xfId="0" applyFont="1" applyFill="1" applyBorder="1" applyProtection="1">
      <protection locked="0"/>
    </xf>
    <xf numFmtId="0" fontId="5" fillId="9" borderId="129" xfId="0" applyFont="1" applyFill="1" applyBorder="1" applyAlignment="1" applyProtection="1">
      <alignment vertical="top"/>
      <protection locked="0"/>
    </xf>
    <xf numFmtId="0" fontId="5" fillId="9" borderId="155" xfId="0" applyFont="1" applyFill="1" applyBorder="1" applyProtection="1">
      <protection locked="0"/>
    </xf>
    <xf numFmtId="0" fontId="13" fillId="9" borderId="155" xfId="0" applyFont="1" applyFill="1" applyBorder="1" applyAlignment="1" applyProtection="1">
      <alignment vertical="top"/>
      <protection locked="0"/>
    </xf>
    <xf numFmtId="0" fontId="5" fillId="9" borderId="130" xfId="0" applyFont="1" applyFill="1" applyBorder="1" applyProtection="1">
      <protection locked="0"/>
    </xf>
    <xf numFmtId="0" fontId="5" fillId="0" borderId="111" xfId="0" applyFont="1" applyBorder="1" applyAlignment="1" applyProtection="1">
      <alignment vertical="top"/>
      <protection locked="0"/>
    </xf>
    <xf numFmtId="0" fontId="13" fillId="9" borderId="69" xfId="0" applyFont="1" applyFill="1" applyBorder="1" applyAlignment="1" applyProtection="1">
      <alignment vertical="top"/>
      <protection locked="0"/>
    </xf>
    <xf numFmtId="0" fontId="13" fillId="9" borderId="93" xfId="0" applyFont="1" applyFill="1" applyBorder="1" applyAlignment="1" applyProtection="1">
      <alignment vertical="top"/>
      <protection locked="0"/>
    </xf>
    <xf numFmtId="0" fontId="12" fillId="0" borderId="242" xfId="0" applyFont="1" applyBorder="1" applyAlignment="1" applyProtection="1">
      <alignment horizontal="center" vertical="center"/>
      <protection locked="0"/>
    </xf>
    <xf numFmtId="0" fontId="12" fillId="0" borderId="243" xfId="0" applyFont="1" applyBorder="1" applyAlignment="1" applyProtection="1">
      <alignment horizontal="center" vertical="center"/>
      <protection locked="0"/>
    </xf>
    <xf numFmtId="0" fontId="12" fillId="19" borderId="235" xfId="0" applyFont="1" applyFill="1" applyBorder="1" applyAlignment="1" applyProtection="1">
      <alignment horizontal="center" vertical="center"/>
      <protection locked="0"/>
    </xf>
    <xf numFmtId="0" fontId="13" fillId="9" borderId="71" xfId="0" applyFont="1" applyFill="1" applyBorder="1" applyAlignment="1" applyProtection="1">
      <alignment vertical="top"/>
      <protection locked="0"/>
    </xf>
    <xf numFmtId="0" fontId="13" fillId="9" borderId="32" xfId="0" applyFont="1" applyFill="1" applyBorder="1" applyAlignment="1" applyProtection="1">
      <alignment vertical="top"/>
      <protection locked="0"/>
    </xf>
    <xf numFmtId="0" fontId="13" fillId="9" borderId="111" xfId="0" applyFont="1" applyFill="1" applyBorder="1" applyAlignment="1" applyProtection="1">
      <alignment vertical="top"/>
      <protection locked="0"/>
    </xf>
    <xf numFmtId="0" fontId="12" fillId="13" borderId="235" xfId="0" applyFont="1" applyFill="1" applyBorder="1" applyAlignment="1" applyProtection="1">
      <alignment horizontal="center" vertical="center"/>
      <protection locked="0"/>
    </xf>
    <xf numFmtId="0" fontId="5" fillId="9" borderId="118" xfId="0" applyFont="1" applyFill="1" applyBorder="1" applyProtection="1">
      <protection locked="0"/>
    </xf>
    <xf numFmtId="0" fontId="12" fillId="0" borderId="127"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3" fillId="9" borderId="79" xfId="0" applyFont="1" applyFill="1" applyBorder="1" applyAlignment="1" applyProtection="1">
      <alignment vertical="top"/>
      <protection locked="0"/>
    </xf>
    <xf numFmtId="0" fontId="12" fillId="0" borderId="149" xfId="0" applyFont="1" applyBorder="1" applyAlignment="1" applyProtection="1">
      <alignment horizontal="center" vertical="center"/>
      <protection locked="0"/>
    </xf>
    <xf numFmtId="0" fontId="12" fillId="0" borderId="190" xfId="0" applyFont="1" applyBorder="1" applyAlignment="1" applyProtection="1">
      <alignment horizontal="center" vertical="center"/>
      <protection locked="0"/>
    </xf>
    <xf numFmtId="0" fontId="13" fillId="9" borderId="85" xfId="0" applyFont="1" applyFill="1" applyBorder="1" applyAlignment="1" applyProtection="1">
      <alignment vertical="top"/>
      <protection locked="0"/>
    </xf>
    <xf numFmtId="0" fontId="5" fillId="9" borderId="155" xfId="0" applyFont="1" applyFill="1" applyBorder="1" applyAlignment="1" applyProtection="1">
      <alignment vertical="top"/>
      <protection locked="0"/>
    </xf>
    <xf numFmtId="0" fontId="5" fillId="9" borderId="175" xfId="0" applyFont="1" applyFill="1" applyBorder="1" applyAlignment="1" applyProtection="1">
      <alignment vertical="top"/>
      <protection locked="0"/>
    </xf>
    <xf numFmtId="0" fontId="5" fillId="9" borderId="211" xfId="0" applyFont="1" applyFill="1" applyBorder="1" applyProtection="1">
      <protection locked="0"/>
    </xf>
    <xf numFmtId="0" fontId="5" fillId="9" borderId="175" xfId="0" applyFont="1" applyFill="1" applyBorder="1" applyProtection="1">
      <protection locked="0"/>
    </xf>
    <xf numFmtId="0" fontId="5" fillId="0" borderId="0" xfId="0" applyFont="1" applyProtection="1">
      <protection locked="0"/>
    </xf>
    <xf numFmtId="0" fontId="14" fillId="0" borderId="111" xfId="0" applyFont="1" applyBorder="1" applyProtection="1">
      <protection locked="0"/>
    </xf>
    <xf numFmtId="0" fontId="12" fillId="0" borderId="1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13" fillId="0" borderId="0" xfId="0" applyFont="1" applyAlignment="1" applyProtection="1">
      <alignment vertical="top"/>
      <protection locked="0"/>
    </xf>
    <xf numFmtId="0" fontId="13" fillId="0" borderId="111" xfId="0" applyFont="1" applyBorder="1" applyAlignment="1" applyProtection="1">
      <alignment vertical="top"/>
      <protection locked="0"/>
    </xf>
    <xf numFmtId="0" fontId="5" fillId="0" borderId="111" xfId="0" applyFont="1" applyBorder="1" applyProtection="1">
      <protection locked="0"/>
    </xf>
    <xf numFmtId="0" fontId="14" fillId="0" borderId="0" xfId="0" applyFont="1" applyProtection="1">
      <protection locked="0"/>
    </xf>
    <xf numFmtId="0" fontId="13" fillId="0" borderId="101" xfId="0" applyFont="1" applyBorder="1" applyAlignment="1" applyProtection="1">
      <alignment vertical="top"/>
      <protection locked="0"/>
    </xf>
    <xf numFmtId="0" fontId="12" fillId="0" borderId="101" xfId="0" applyFont="1" applyBorder="1" applyAlignment="1" applyProtection="1">
      <alignment horizontal="center" vertical="center"/>
      <protection locked="0"/>
    </xf>
    <xf numFmtId="0" fontId="4" fillId="8" borderId="29" xfId="0" applyFont="1" applyFill="1" applyBorder="1" applyProtection="1">
      <protection locked="0"/>
    </xf>
    <xf numFmtId="0" fontId="11" fillId="8" borderId="29" xfId="0" applyFont="1" applyFill="1" applyBorder="1" applyProtection="1">
      <protection locked="0"/>
    </xf>
    <xf numFmtId="0" fontId="4" fillId="8" borderId="37" xfId="0" applyFont="1" applyFill="1" applyBorder="1" applyProtection="1">
      <protection locked="0"/>
    </xf>
    <xf numFmtId="0" fontId="12" fillId="8" borderId="119" xfId="0"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protection locked="0"/>
    </xf>
    <xf numFmtId="0" fontId="4" fillId="8" borderId="120" xfId="0" applyFont="1" applyFill="1" applyBorder="1" applyProtection="1">
      <protection locked="0"/>
    </xf>
    <xf numFmtId="0" fontId="12" fillId="8" borderId="29" xfId="0" applyFont="1" applyFill="1" applyBorder="1" applyAlignment="1" applyProtection="1">
      <alignment horizontal="center" vertical="center"/>
      <protection locked="0"/>
    </xf>
    <xf numFmtId="0" fontId="5" fillId="6" borderId="124" xfId="0" applyFont="1" applyFill="1" applyBorder="1" applyAlignment="1" applyProtection="1">
      <alignment vertical="top"/>
      <protection locked="0"/>
    </xf>
    <xf numFmtId="0" fontId="5" fillId="7" borderId="170" xfId="0" applyFont="1" applyFill="1" applyBorder="1" applyAlignment="1" applyProtection="1">
      <alignment vertical="top" wrapText="1"/>
      <protection locked="0"/>
    </xf>
    <xf numFmtId="0" fontId="5" fillId="0" borderId="150" xfId="0" applyFont="1" applyBorder="1" applyAlignment="1" applyProtection="1">
      <alignment vertical="top"/>
      <protection locked="0"/>
    </xf>
    <xf numFmtId="0" fontId="5" fillId="7" borderId="180" xfId="0" applyFont="1" applyFill="1" applyBorder="1" applyAlignment="1" applyProtection="1">
      <alignment vertical="top" wrapText="1"/>
      <protection locked="0"/>
    </xf>
    <xf numFmtId="0" fontId="5" fillId="4" borderId="152" xfId="0" applyFont="1" applyFill="1" applyBorder="1" applyProtection="1">
      <protection locked="0"/>
    </xf>
    <xf numFmtId="0" fontId="5" fillId="6" borderId="158" xfId="0" applyFont="1" applyFill="1" applyBorder="1" applyAlignment="1" applyProtection="1">
      <alignment vertical="top"/>
      <protection locked="0"/>
    </xf>
    <xf numFmtId="0" fontId="5" fillId="9" borderId="202" xfId="0" applyFont="1" applyFill="1" applyBorder="1" applyProtection="1">
      <protection locked="0"/>
    </xf>
    <xf numFmtId="0" fontId="5" fillId="9" borderId="123" xfId="0" applyFont="1" applyFill="1" applyBorder="1" applyAlignment="1" applyProtection="1">
      <alignment vertical="top"/>
      <protection locked="0"/>
    </xf>
    <xf numFmtId="0" fontId="13" fillId="9" borderId="68" xfId="0" applyFont="1" applyFill="1" applyBorder="1" applyAlignment="1" applyProtection="1">
      <alignment vertical="top"/>
      <protection locked="0"/>
    </xf>
    <xf numFmtId="0" fontId="13" fillId="9" borderId="33" xfId="0" applyFont="1" applyFill="1" applyBorder="1" applyAlignment="1" applyProtection="1">
      <alignment vertical="top"/>
      <protection locked="0"/>
    </xf>
    <xf numFmtId="0" fontId="5" fillId="9" borderId="140" xfId="0" applyFont="1" applyFill="1" applyBorder="1" applyProtection="1">
      <protection locked="0"/>
    </xf>
    <xf numFmtId="0" fontId="13" fillId="9" borderId="112" xfId="0" applyFont="1" applyFill="1" applyBorder="1" applyAlignment="1" applyProtection="1">
      <alignment vertical="top"/>
      <protection locked="0"/>
    </xf>
    <xf numFmtId="0" fontId="15" fillId="9" borderId="155" xfId="0" applyFont="1" applyFill="1" applyBorder="1" applyAlignment="1" applyProtection="1">
      <alignment horizontal="center" vertical="center"/>
      <protection locked="0"/>
    </xf>
    <xf numFmtId="0" fontId="13" fillId="0" borderId="93" xfId="0" applyFont="1" applyBorder="1" applyAlignment="1" applyProtection="1">
      <alignment vertical="top"/>
      <protection locked="0"/>
    </xf>
    <xf numFmtId="0" fontId="15" fillId="0" borderId="111" xfId="0" applyFont="1" applyBorder="1" applyAlignment="1" applyProtection="1">
      <alignment horizontal="center" vertical="center"/>
      <protection locked="0"/>
    </xf>
    <xf numFmtId="0" fontId="5" fillId="0" borderId="155" xfId="0" applyFont="1" applyBorder="1" applyProtection="1">
      <protection locked="0"/>
    </xf>
    <xf numFmtId="0" fontId="13" fillId="0" borderId="155" xfId="0" applyFont="1" applyBorder="1" applyAlignment="1" applyProtection="1">
      <alignment vertical="top"/>
      <protection locked="0"/>
    </xf>
    <xf numFmtId="0" fontId="12" fillId="0" borderId="155" xfId="0" applyFont="1" applyBorder="1" applyAlignment="1" applyProtection="1">
      <alignment horizontal="center" vertical="center"/>
      <protection locked="0"/>
    </xf>
    <xf numFmtId="0" fontId="4" fillId="8" borderId="86" xfId="0" applyFont="1" applyFill="1" applyBorder="1" applyProtection="1">
      <protection locked="0"/>
    </xf>
    <xf numFmtId="0" fontId="11" fillId="8" borderId="86" xfId="0" applyFont="1" applyFill="1" applyBorder="1" applyProtection="1">
      <protection locked="0"/>
    </xf>
    <xf numFmtId="0" fontId="4" fillId="8" borderId="101" xfId="0" applyFont="1" applyFill="1" applyBorder="1" applyProtection="1">
      <protection locked="0"/>
    </xf>
    <xf numFmtId="0" fontId="12" fillId="8" borderId="101" xfId="0" applyFont="1" applyFill="1" applyBorder="1" applyAlignment="1" applyProtection="1">
      <alignment horizontal="center" vertical="center"/>
      <protection locked="0"/>
    </xf>
    <xf numFmtId="0" fontId="4" fillId="8" borderId="130" xfId="0" applyFont="1" applyFill="1" applyBorder="1" applyProtection="1">
      <protection locked="0"/>
    </xf>
    <xf numFmtId="0" fontId="5" fillId="0" borderId="149" xfId="0" applyFont="1" applyBorder="1" applyAlignment="1" applyProtection="1">
      <alignment vertical="top"/>
      <protection locked="0"/>
    </xf>
    <xf numFmtId="0" fontId="13" fillId="9" borderId="212" xfId="0" applyFont="1" applyFill="1" applyBorder="1" applyAlignment="1" applyProtection="1">
      <alignment vertical="top"/>
      <protection locked="0"/>
    </xf>
    <xf numFmtId="0" fontId="13" fillId="9" borderId="86" xfId="0" applyFont="1" applyFill="1" applyBorder="1" applyAlignment="1" applyProtection="1">
      <alignment vertical="top"/>
      <protection locked="0"/>
    </xf>
    <xf numFmtId="0" fontId="13" fillId="9" borderId="101" xfId="0" applyFont="1" applyFill="1" applyBorder="1" applyAlignment="1" applyProtection="1">
      <alignment vertical="top"/>
      <protection locked="0"/>
    </xf>
    <xf numFmtId="0" fontId="5" fillId="9" borderId="141" xfId="0" applyFont="1" applyFill="1" applyBorder="1" applyProtection="1">
      <protection locked="0"/>
    </xf>
    <xf numFmtId="0" fontId="14" fillId="0" borderId="122" xfId="0" applyFont="1" applyBorder="1" applyProtection="1">
      <protection locked="0"/>
    </xf>
    <xf numFmtId="0" fontId="5" fillId="0" borderId="39" xfId="0" applyFont="1" applyBorder="1" applyAlignment="1" applyProtection="1">
      <alignment vertical="top"/>
      <protection locked="0"/>
    </xf>
    <xf numFmtId="0" fontId="12" fillId="25" borderId="170" xfId="0" applyFont="1" applyFill="1" applyBorder="1" applyAlignment="1" applyProtection="1">
      <alignment horizontal="center" vertical="center"/>
      <protection locked="0"/>
    </xf>
    <xf numFmtId="0" fontId="5" fillId="4" borderId="168" xfId="0" applyFont="1" applyFill="1" applyBorder="1" applyProtection="1">
      <protection locked="0"/>
    </xf>
    <xf numFmtId="0" fontId="13" fillId="9" borderId="174" xfId="0" applyFont="1" applyFill="1" applyBorder="1" applyAlignment="1" applyProtection="1">
      <alignment vertical="top"/>
      <protection locked="0"/>
    </xf>
    <xf numFmtId="0" fontId="5" fillId="9" borderId="158" xfId="0" applyFont="1" applyFill="1" applyBorder="1" applyProtection="1">
      <protection locked="0"/>
    </xf>
    <xf numFmtId="0" fontId="5" fillId="0" borderId="111" xfId="0" applyFont="1" applyBorder="1" applyAlignment="1" applyProtection="1">
      <alignment wrapText="1"/>
      <protection locked="0"/>
    </xf>
    <xf numFmtId="0" fontId="4" fillId="9" borderId="86" xfId="0" applyFont="1" applyFill="1" applyBorder="1" applyProtection="1">
      <protection locked="0"/>
    </xf>
    <xf numFmtId="0" fontId="12" fillId="9" borderId="86" xfId="0" applyFont="1" applyFill="1" applyBorder="1" applyAlignment="1" applyProtection="1">
      <alignment horizontal="center" vertical="center"/>
      <protection locked="0"/>
    </xf>
    <xf numFmtId="0" fontId="4" fillId="9" borderId="101" xfId="0" applyFont="1" applyFill="1" applyBorder="1" applyProtection="1">
      <protection locked="0"/>
    </xf>
    <xf numFmtId="0" fontId="12" fillId="9" borderId="129" xfId="0" applyFont="1" applyFill="1" applyBorder="1" applyAlignment="1" applyProtection="1">
      <alignment horizontal="center" vertical="center"/>
      <protection locked="0"/>
    </xf>
    <xf numFmtId="0" fontId="12" fillId="9" borderId="101" xfId="0" applyFont="1" applyFill="1" applyBorder="1" applyAlignment="1" applyProtection="1">
      <alignment horizontal="center" vertical="center"/>
      <protection locked="0"/>
    </xf>
    <xf numFmtId="0" fontId="4" fillId="9" borderId="130" xfId="0" applyFont="1" applyFill="1" applyBorder="1" applyProtection="1">
      <protection locked="0"/>
    </xf>
    <xf numFmtId="0" fontId="5" fillId="6" borderId="118" xfId="0" applyFont="1" applyFill="1" applyBorder="1" applyAlignment="1" applyProtection="1">
      <alignment vertical="top"/>
      <protection locked="0"/>
    </xf>
    <xf numFmtId="0" fontId="12" fillId="33" borderId="245" xfId="0" applyFont="1" applyFill="1" applyBorder="1" applyAlignment="1" applyProtection="1">
      <alignment horizontal="center" vertical="center"/>
      <protection locked="0"/>
    </xf>
    <xf numFmtId="0" fontId="5" fillId="0" borderId="46" xfId="0" applyFont="1" applyBorder="1" applyAlignment="1" applyProtection="1">
      <alignment vertical="top"/>
      <protection locked="0"/>
    </xf>
    <xf numFmtId="0" fontId="5" fillId="0" borderId="45" xfId="0" applyFont="1" applyBorder="1" applyAlignment="1" applyProtection="1">
      <alignment vertical="top"/>
      <protection locked="0"/>
    </xf>
    <xf numFmtId="0" fontId="15" fillId="8" borderId="119" xfId="0" applyFont="1" applyFill="1" applyBorder="1" applyAlignment="1" applyProtection="1">
      <alignment horizontal="center" vertical="center"/>
      <protection locked="0"/>
    </xf>
    <xf numFmtId="0" fontId="15" fillId="8" borderId="37" xfId="0" applyFont="1" applyFill="1" applyBorder="1" applyAlignment="1" applyProtection="1">
      <alignment horizontal="center" vertical="center"/>
      <protection locked="0"/>
    </xf>
    <xf numFmtId="0" fontId="13" fillId="8" borderId="37" xfId="0" applyFont="1" applyFill="1" applyBorder="1" applyAlignment="1" applyProtection="1">
      <alignment vertical="top"/>
      <protection locked="0"/>
    </xf>
    <xf numFmtId="0" fontId="19" fillId="9" borderId="119" xfId="0" applyFont="1" applyFill="1" applyBorder="1" applyAlignment="1" applyProtection="1">
      <alignment horizontal="center" vertical="center"/>
      <protection locked="0"/>
    </xf>
    <xf numFmtId="0" fontId="19" fillId="9" borderId="37" xfId="0" applyFont="1" applyFill="1" applyBorder="1" applyAlignment="1" applyProtection="1">
      <alignment horizontal="center" vertical="center"/>
      <protection locked="0"/>
    </xf>
    <xf numFmtId="0" fontId="8" fillId="9" borderId="37" xfId="0" applyFont="1" applyFill="1" applyBorder="1" applyProtection="1">
      <protection locked="0"/>
    </xf>
    <xf numFmtId="0" fontId="5" fillId="9" borderId="131" xfId="0" applyFont="1" applyFill="1" applyBorder="1" applyProtection="1">
      <protection locked="0"/>
    </xf>
    <xf numFmtId="0" fontId="5" fillId="9" borderId="239" xfId="0" applyFont="1" applyFill="1" applyBorder="1" applyAlignment="1" applyProtection="1">
      <alignment vertical="top"/>
      <protection locked="0"/>
    </xf>
    <xf numFmtId="0" fontId="13" fillId="9" borderId="131" xfId="0" applyFont="1" applyFill="1" applyBorder="1" applyAlignment="1" applyProtection="1">
      <alignment vertical="top"/>
      <protection locked="0"/>
    </xf>
    <xf numFmtId="0" fontId="5" fillId="9" borderId="157" xfId="0" applyFont="1" applyFill="1" applyBorder="1" applyAlignment="1" applyProtection="1">
      <alignment vertical="top"/>
      <protection locked="0"/>
    </xf>
    <xf numFmtId="0" fontId="5" fillId="9" borderId="240" xfId="0" applyFont="1" applyFill="1" applyBorder="1" applyAlignment="1" applyProtection="1">
      <alignment vertical="top"/>
      <protection locked="0"/>
    </xf>
    <xf numFmtId="0" fontId="13" fillId="9" borderId="241" xfId="0" applyFont="1" applyFill="1" applyBorder="1" applyAlignment="1" applyProtection="1">
      <alignment vertical="top"/>
      <protection locked="0"/>
    </xf>
    <xf numFmtId="0" fontId="13" fillId="9" borderId="175" xfId="0" applyFont="1" applyFill="1" applyBorder="1" applyAlignment="1" applyProtection="1">
      <alignment vertical="top"/>
      <protection locked="0"/>
    </xf>
    <xf numFmtId="0" fontId="12" fillId="9" borderId="202" xfId="0" applyFont="1" applyFill="1" applyBorder="1" applyAlignment="1" applyProtection="1">
      <alignment horizontal="center" vertical="center"/>
      <protection locked="0"/>
    </xf>
    <xf numFmtId="0" fontId="5" fillId="9" borderId="202" xfId="0" applyFont="1" applyFill="1" applyBorder="1" applyAlignment="1" applyProtection="1">
      <alignment vertical="top"/>
      <protection locked="0"/>
    </xf>
    <xf numFmtId="0" fontId="5" fillId="9" borderId="206" xfId="0" applyFont="1" applyFill="1" applyBorder="1" applyProtection="1">
      <protection locked="0"/>
    </xf>
    <xf numFmtId="0" fontId="13" fillId="9" borderId="207" xfId="0" applyFont="1" applyFill="1" applyBorder="1" applyAlignment="1" applyProtection="1">
      <alignment vertical="top"/>
      <protection locked="0"/>
    </xf>
    <xf numFmtId="0" fontId="12" fillId="9" borderId="208" xfId="0" applyFont="1" applyFill="1" applyBorder="1" applyAlignment="1" applyProtection="1">
      <alignment horizontal="center" vertical="center"/>
      <protection locked="0"/>
    </xf>
    <xf numFmtId="0" fontId="5" fillId="9" borderId="209" xfId="0" applyFont="1" applyFill="1" applyBorder="1" applyAlignment="1" applyProtection="1">
      <alignment vertical="top"/>
      <protection locked="0"/>
    </xf>
    <xf numFmtId="0" fontId="13" fillId="9" borderId="202" xfId="0" applyFont="1" applyFill="1" applyBorder="1" applyAlignment="1" applyProtection="1">
      <alignment vertical="top"/>
      <protection locked="0"/>
    </xf>
    <xf numFmtId="0" fontId="15" fillId="9" borderId="202" xfId="0" applyFont="1" applyFill="1" applyBorder="1" applyAlignment="1" applyProtection="1">
      <alignment horizontal="center" vertical="center"/>
      <protection locked="0"/>
    </xf>
    <xf numFmtId="0" fontId="5" fillId="9" borderId="209" xfId="0" applyFont="1" applyFill="1" applyBorder="1" applyProtection="1">
      <protection locked="0"/>
    </xf>
    <xf numFmtId="0" fontId="5" fillId="0" borderId="58" xfId="0" applyFont="1" applyBorder="1" applyAlignment="1" applyProtection="1">
      <alignment vertical="top"/>
      <protection locked="0"/>
    </xf>
    <xf numFmtId="0" fontId="12" fillId="33" borderId="228" xfId="0" applyFont="1" applyFill="1" applyBorder="1" applyAlignment="1" applyProtection="1">
      <alignment horizontal="center" vertical="center"/>
      <protection locked="0"/>
    </xf>
    <xf numFmtId="0" fontId="5" fillId="0" borderId="156" xfId="0" applyFont="1" applyBorder="1" applyAlignment="1" applyProtection="1">
      <alignment vertical="top"/>
      <protection locked="0"/>
    </xf>
    <xf numFmtId="0" fontId="12" fillId="33" borderId="188" xfId="0" applyFont="1" applyFill="1" applyBorder="1" applyAlignment="1" applyProtection="1">
      <alignment horizontal="center" vertical="center"/>
      <protection locked="0"/>
    </xf>
    <xf numFmtId="0" fontId="5" fillId="4" borderId="159" xfId="0" applyFont="1" applyFill="1" applyBorder="1" applyProtection="1">
      <protection locked="0"/>
    </xf>
    <xf numFmtId="0" fontId="5" fillId="4" borderId="203" xfId="0" applyFont="1" applyFill="1" applyBorder="1" applyProtection="1">
      <protection locked="0"/>
    </xf>
    <xf numFmtId="0" fontId="5" fillId="9" borderId="238" xfId="0" applyFont="1" applyFill="1" applyBorder="1" applyProtection="1">
      <protection locked="0"/>
    </xf>
    <xf numFmtId="0" fontId="5" fillId="9" borderId="240" xfId="0" applyFont="1" applyFill="1" applyBorder="1" applyProtection="1">
      <protection locked="0"/>
    </xf>
    <xf numFmtId="49" fontId="12" fillId="33" borderId="170" xfId="0" applyNumberFormat="1" applyFont="1" applyFill="1" applyBorder="1" applyAlignment="1" applyProtection="1">
      <alignment horizontal="center" vertical="center"/>
      <protection locked="0"/>
    </xf>
    <xf numFmtId="0" fontId="5" fillId="9" borderId="86" xfId="0" applyFont="1" applyFill="1" applyBorder="1" applyProtection="1">
      <protection locked="0"/>
    </xf>
    <xf numFmtId="0" fontId="13" fillId="9" borderId="97" xfId="0" applyFont="1" applyFill="1" applyBorder="1" applyAlignment="1" applyProtection="1">
      <alignment vertical="top"/>
      <protection locked="0"/>
    </xf>
    <xf numFmtId="0" fontId="12" fillId="33" borderId="179" xfId="0" applyFont="1" applyFill="1" applyBorder="1" applyAlignment="1" applyProtection="1">
      <alignment horizontal="center" vertical="center"/>
      <protection locked="0"/>
    </xf>
    <xf numFmtId="0" fontId="11" fillId="36" borderId="105" xfId="0" applyFont="1" applyFill="1" applyBorder="1" applyProtection="1">
      <protection locked="0"/>
    </xf>
    <xf numFmtId="0" fontId="15" fillId="36" borderId="105" xfId="0" applyFont="1" applyFill="1" applyBorder="1" applyAlignment="1" applyProtection="1">
      <alignment horizontal="center" vertical="center"/>
      <protection locked="0"/>
    </xf>
    <xf numFmtId="0" fontId="15" fillId="36" borderId="133" xfId="0" applyFont="1" applyFill="1" applyBorder="1" applyAlignment="1" applyProtection="1">
      <alignment horizontal="center" vertical="center"/>
      <protection locked="0"/>
    </xf>
    <xf numFmtId="0" fontId="11" fillId="36" borderId="134" xfId="0" applyFont="1" applyFill="1" applyBorder="1" applyProtection="1">
      <protection locked="0"/>
    </xf>
    <xf numFmtId="0" fontId="15" fillId="8" borderId="129" xfId="0" applyFont="1" applyFill="1" applyBorder="1" applyAlignment="1" applyProtection="1">
      <alignment horizontal="center" vertical="center"/>
      <protection locked="0"/>
    </xf>
    <xf numFmtId="0" fontId="15" fillId="8" borderId="101" xfId="0" applyFont="1" applyFill="1" applyBorder="1" applyAlignment="1" applyProtection="1">
      <alignment horizontal="center" vertical="center"/>
      <protection locked="0"/>
    </xf>
    <xf numFmtId="0" fontId="13" fillId="8" borderId="101" xfId="0" applyFont="1" applyFill="1" applyBorder="1" applyAlignment="1" applyProtection="1">
      <alignment vertical="top"/>
      <protection locked="0"/>
    </xf>
    <xf numFmtId="0" fontId="12" fillId="8" borderId="129" xfId="0" applyFont="1" applyFill="1" applyBorder="1" applyAlignment="1" applyProtection="1">
      <alignment horizontal="center" vertical="center"/>
      <protection locked="0"/>
    </xf>
    <xf numFmtId="0" fontId="12" fillId="8" borderId="86" xfId="0" applyFont="1" applyFill="1" applyBorder="1" applyAlignment="1" applyProtection="1">
      <alignment horizontal="center" vertical="center"/>
      <protection locked="0"/>
    </xf>
    <xf numFmtId="0" fontId="5" fillId="9" borderId="208" xfId="0" applyFont="1" applyFill="1" applyBorder="1" applyAlignment="1" applyProtection="1">
      <alignment vertical="top"/>
      <protection locked="0"/>
    </xf>
    <xf numFmtId="0" fontId="12" fillId="0" borderId="139" xfId="0" applyFont="1" applyBorder="1" applyAlignment="1" applyProtection="1">
      <alignment horizontal="center" vertical="center"/>
      <protection locked="0"/>
    </xf>
    <xf numFmtId="0" fontId="12" fillId="19" borderId="240" xfId="0" applyFont="1" applyFill="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3" fillId="9" borderId="110" xfId="0" applyFont="1" applyFill="1" applyBorder="1" applyAlignment="1" applyProtection="1">
      <alignment vertical="top"/>
      <protection locked="0"/>
    </xf>
    <xf numFmtId="0" fontId="13" fillId="9" borderId="128" xfId="0" applyFont="1" applyFill="1" applyBorder="1" applyAlignment="1" applyProtection="1">
      <alignment vertical="top"/>
      <protection locked="0"/>
    </xf>
    <xf numFmtId="0" fontId="12" fillId="0" borderId="151" xfId="0" applyFont="1" applyBorder="1" applyAlignment="1" applyProtection="1">
      <alignment horizontal="center" vertical="center"/>
      <protection locked="0"/>
    </xf>
    <xf numFmtId="0" fontId="13" fillId="9" borderId="100" xfId="0" applyFont="1" applyFill="1" applyBorder="1" applyAlignment="1" applyProtection="1">
      <alignment vertical="top"/>
      <protection locked="0"/>
    </xf>
    <xf numFmtId="0" fontId="13" fillId="9" borderId="132" xfId="0" applyFont="1" applyFill="1" applyBorder="1" applyAlignment="1" applyProtection="1">
      <alignment vertical="top"/>
      <protection locked="0"/>
    </xf>
    <xf numFmtId="0" fontId="5" fillId="9" borderId="244" xfId="0" applyFont="1" applyFill="1" applyBorder="1" applyAlignment="1" applyProtection="1">
      <alignment vertical="top"/>
      <protection locked="0"/>
    </xf>
    <xf numFmtId="0" fontId="19" fillId="9" borderId="129" xfId="0" applyFont="1" applyFill="1" applyBorder="1" applyAlignment="1" applyProtection="1">
      <alignment horizontal="center" vertical="center"/>
      <protection locked="0"/>
    </xf>
    <xf numFmtId="0" fontId="19" fillId="9" borderId="101" xfId="0" applyFont="1" applyFill="1" applyBorder="1" applyAlignment="1" applyProtection="1">
      <alignment horizontal="center" vertical="center"/>
      <protection locked="0"/>
    </xf>
    <xf numFmtId="0" fontId="8" fillId="9" borderId="101" xfId="0" applyFont="1" applyFill="1" applyBorder="1" applyProtection="1">
      <protection locked="0"/>
    </xf>
    <xf numFmtId="0" fontId="15" fillId="9" borderId="129" xfId="0" applyFont="1" applyFill="1" applyBorder="1" applyAlignment="1" applyProtection="1">
      <alignment horizontal="center" vertical="center"/>
      <protection locked="0"/>
    </xf>
    <xf numFmtId="0" fontId="15" fillId="9" borderId="101" xfId="0" applyFont="1" applyFill="1" applyBorder="1" applyAlignment="1" applyProtection="1">
      <alignment horizontal="center" vertical="center"/>
      <protection locked="0"/>
    </xf>
    <xf numFmtId="0" fontId="13" fillId="9" borderId="130" xfId="0" applyFont="1" applyFill="1" applyBorder="1" applyAlignment="1" applyProtection="1">
      <alignment vertical="top"/>
      <protection locked="0"/>
    </xf>
    <xf numFmtId="0" fontId="15" fillId="9" borderId="86" xfId="0" applyFont="1" applyFill="1" applyBorder="1" applyAlignment="1" applyProtection="1">
      <alignment horizontal="center" vertical="center"/>
      <protection locked="0"/>
    </xf>
    <xf numFmtId="0" fontId="12" fillId="9" borderId="98" xfId="0" applyFont="1" applyFill="1" applyBorder="1" applyAlignment="1" applyProtection="1">
      <alignment horizontal="center" vertical="center"/>
      <protection locked="0"/>
    </xf>
    <xf numFmtId="0" fontId="12" fillId="33" borderId="180" xfId="0" applyFont="1" applyFill="1" applyBorder="1" applyAlignment="1" applyProtection="1">
      <alignment horizontal="center" vertical="center"/>
      <protection locked="0"/>
    </xf>
    <xf numFmtId="0" fontId="5" fillId="9" borderId="236" xfId="0" applyFont="1" applyFill="1" applyBorder="1" applyAlignment="1" applyProtection="1">
      <alignment vertical="top"/>
      <protection locked="0"/>
    </xf>
    <xf numFmtId="0" fontId="5" fillId="9" borderId="173" xfId="0" applyFont="1" applyFill="1" applyBorder="1" applyProtection="1">
      <protection locked="0"/>
    </xf>
    <xf numFmtId="0" fontId="5" fillId="9" borderId="237" xfId="0" applyFont="1" applyFill="1" applyBorder="1" applyProtection="1">
      <protection locked="0"/>
    </xf>
    <xf numFmtId="0" fontId="5" fillId="9" borderId="238" xfId="0" applyFont="1" applyFill="1" applyBorder="1" applyAlignment="1" applyProtection="1">
      <alignment vertical="top"/>
      <protection locked="0"/>
    </xf>
    <xf numFmtId="0" fontId="4" fillId="8" borderId="109" xfId="0" applyFont="1" applyFill="1" applyBorder="1" applyProtection="1">
      <protection locked="0"/>
    </xf>
    <xf numFmtId="0" fontId="12" fillId="4" borderId="44" xfId="0" applyFont="1" applyFill="1" applyBorder="1" applyAlignment="1" applyProtection="1">
      <alignment horizontal="center" vertical="center"/>
      <protection locked="0"/>
    </xf>
    <xf numFmtId="0" fontId="11" fillId="36" borderId="29" xfId="0" applyFont="1" applyFill="1" applyBorder="1" applyProtection="1">
      <protection locked="0"/>
    </xf>
    <xf numFmtId="0" fontId="15" fillId="36" borderId="29" xfId="0" applyFont="1" applyFill="1" applyBorder="1" applyAlignment="1" applyProtection="1">
      <alignment horizontal="center" vertical="center"/>
      <protection locked="0"/>
    </xf>
    <xf numFmtId="0" fontId="11" fillId="36" borderId="37" xfId="0" applyFont="1" applyFill="1" applyBorder="1" applyProtection="1">
      <protection locked="0"/>
    </xf>
    <xf numFmtId="0" fontId="15" fillId="36" borderId="119" xfId="0" applyFont="1" applyFill="1" applyBorder="1" applyAlignment="1" applyProtection="1">
      <alignment horizontal="center" vertical="center"/>
      <protection locked="0"/>
    </xf>
    <xf numFmtId="0" fontId="15" fillId="36" borderId="37" xfId="0" applyFont="1" applyFill="1" applyBorder="1" applyAlignment="1" applyProtection="1">
      <alignment horizontal="center" vertical="center"/>
      <protection locked="0"/>
    </xf>
    <xf numFmtId="0" fontId="11" fillId="36" borderId="120" xfId="0" applyFont="1" applyFill="1" applyBorder="1" applyProtection="1">
      <protection locked="0"/>
    </xf>
    <xf numFmtId="0" fontId="5" fillId="7" borderId="229" xfId="0" applyFont="1" applyFill="1" applyBorder="1" applyAlignment="1" applyProtection="1">
      <alignment vertical="top" wrapText="1"/>
      <protection locked="0"/>
    </xf>
    <xf numFmtId="0" fontId="12" fillId="7" borderId="58" xfId="0" applyFont="1" applyFill="1" applyBorder="1" applyAlignment="1" applyProtection="1">
      <alignment horizontal="center" vertical="center" wrapText="1"/>
      <protection locked="0"/>
    </xf>
    <xf numFmtId="0" fontId="12" fillId="18" borderId="229" xfId="0" applyFont="1" applyFill="1" applyBorder="1" applyAlignment="1" applyProtection="1">
      <alignment horizontal="center" vertical="center"/>
      <protection locked="0"/>
    </xf>
    <xf numFmtId="0" fontId="12" fillId="18" borderId="170" xfId="0" applyFont="1" applyFill="1" applyBorder="1" applyAlignment="1" applyProtection="1">
      <alignment horizontal="center" vertical="center"/>
      <protection locked="0"/>
    </xf>
    <xf numFmtId="0" fontId="12" fillId="18" borderId="180" xfId="0" applyFont="1" applyFill="1" applyBorder="1" applyAlignment="1" applyProtection="1">
      <alignment horizontal="center" vertical="center"/>
      <protection locked="0"/>
    </xf>
    <xf numFmtId="0" fontId="12" fillId="33" borderId="220" xfId="0" applyFont="1" applyFill="1" applyBorder="1" applyAlignment="1" applyProtection="1">
      <alignment horizontal="center" vertical="center"/>
      <protection locked="0"/>
    </xf>
    <xf numFmtId="0" fontId="5" fillId="7" borderId="232" xfId="0" applyFont="1" applyFill="1" applyBorder="1" applyAlignment="1" applyProtection="1">
      <alignment vertical="top" wrapText="1"/>
      <protection locked="0"/>
    </xf>
    <xf numFmtId="0" fontId="5" fillId="9" borderId="122" xfId="0" applyFont="1" applyFill="1" applyBorder="1" applyProtection="1">
      <protection locked="0"/>
    </xf>
    <xf numFmtId="0" fontId="12" fillId="9" borderId="215" xfId="0" applyFont="1" applyFill="1" applyBorder="1" applyAlignment="1" applyProtection="1">
      <alignment horizontal="center" vertical="center"/>
      <protection locked="0"/>
    </xf>
    <xf numFmtId="0" fontId="12" fillId="9" borderId="192" xfId="0" applyFont="1" applyFill="1" applyBorder="1" applyAlignment="1" applyProtection="1">
      <alignment horizontal="center" vertical="center"/>
      <protection locked="0"/>
    </xf>
    <xf numFmtId="0" fontId="13" fillId="9" borderId="211" xfId="0" applyFont="1" applyFill="1" applyBorder="1" applyAlignment="1" applyProtection="1">
      <alignment vertical="top"/>
      <protection locked="0"/>
    </xf>
    <xf numFmtId="0" fontId="15" fillId="9" borderId="192" xfId="0" applyFont="1" applyFill="1" applyBorder="1" applyAlignment="1" applyProtection="1">
      <alignment horizontal="center" vertical="center"/>
      <protection locked="0"/>
    </xf>
    <xf numFmtId="0" fontId="12" fillId="33" borderId="227" xfId="0" applyFont="1" applyFill="1" applyBorder="1" applyAlignment="1" applyProtection="1">
      <alignment horizontal="center" vertical="center"/>
      <protection locked="0"/>
    </xf>
    <xf numFmtId="0" fontId="32" fillId="0" borderId="0" xfId="0" applyFont="1" applyProtection="1">
      <protection locked="0"/>
    </xf>
    <xf numFmtId="0" fontId="13" fillId="8" borderId="120" xfId="0" applyFont="1" applyFill="1" applyBorder="1" applyAlignment="1" applyProtection="1">
      <alignment vertical="top"/>
      <protection locked="0"/>
    </xf>
    <xf numFmtId="0" fontId="15" fillId="8" borderId="29" xfId="0" applyFont="1" applyFill="1" applyBorder="1" applyAlignment="1" applyProtection="1">
      <alignment horizontal="center" vertical="center"/>
      <protection locked="0"/>
    </xf>
    <xf numFmtId="0" fontId="13" fillId="8" borderId="29" xfId="0" applyFont="1" applyFill="1" applyBorder="1" applyAlignment="1" applyProtection="1">
      <alignment vertical="top"/>
      <protection locked="0"/>
    </xf>
    <xf numFmtId="0" fontId="8" fillId="0" borderId="111" xfId="0" applyFont="1" applyBorder="1" applyAlignment="1" applyProtection="1">
      <alignment horizontal="left" vertical="center"/>
      <protection locked="0"/>
    </xf>
    <xf numFmtId="0" fontId="0" fillId="0" borderId="147" xfId="0" applyBorder="1" applyProtection="1">
      <protection locked="0"/>
    </xf>
    <xf numFmtId="0" fontId="0" fillId="0" borderId="123" xfId="0" applyBorder="1" applyProtection="1">
      <protection locked="0"/>
    </xf>
    <xf numFmtId="0" fontId="0" fillId="0" borderId="131" xfId="0" applyBorder="1" applyProtection="1">
      <protection locked="0"/>
    </xf>
    <xf numFmtId="0" fontId="1" fillId="2" borderId="1" xfId="0" applyFont="1" applyFill="1" applyBorder="1" applyAlignment="1">
      <alignment horizontal="left" vertical="top"/>
    </xf>
    <xf numFmtId="0" fontId="7" fillId="2" borderId="1" xfId="0" applyFont="1" applyFill="1" applyBorder="1" applyAlignment="1">
      <alignment horizontal="left" vertical="top"/>
    </xf>
    <xf numFmtId="0" fontId="5" fillId="0" borderId="18" xfId="0" applyFont="1" applyBorder="1" applyAlignment="1">
      <alignment horizontal="left" vertical="top"/>
    </xf>
    <xf numFmtId="0" fontId="4" fillId="0" borderId="19" xfId="0" applyFont="1" applyBorder="1" applyAlignment="1">
      <alignment horizontal="left" textRotation="90"/>
    </xf>
    <xf numFmtId="0" fontId="11" fillId="0" borderId="20" xfId="0" applyFont="1" applyBorder="1" applyAlignment="1">
      <alignment horizontal="left" textRotation="90" wrapText="1"/>
    </xf>
    <xf numFmtId="0" fontId="4" fillId="0" borderId="21" xfId="0" applyFont="1" applyBorder="1" applyAlignment="1">
      <alignment horizontal="left" textRotation="90"/>
    </xf>
    <xf numFmtId="0" fontId="4" fillId="0" borderId="21" xfId="0" applyFont="1" applyBorder="1" applyAlignment="1">
      <alignment horizontal="left" textRotation="90" wrapText="1"/>
    </xf>
    <xf numFmtId="0" fontId="13" fillId="2" borderId="152" xfId="0" applyFont="1" applyFill="1" applyBorder="1" applyAlignment="1">
      <alignment vertical="top" wrapText="1"/>
    </xf>
    <xf numFmtId="0" fontId="10" fillId="0" borderId="27" xfId="0" applyFont="1" applyBorder="1" applyAlignment="1">
      <alignment vertical="top"/>
    </xf>
    <xf numFmtId="0" fontId="3" fillId="0" borderId="28" xfId="0" applyFont="1" applyBorder="1" applyAlignment="1">
      <alignment wrapText="1"/>
    </xf>
    <xf numFmtId="0" fontId="27" fillId="0" borderId="28" xfId="0" applyFont="1" applyBorder="1" applyAlignment="1">
      <alignment wrapText="1"/>
    </xf>
    <xf numFmtId="0" fontId="6" fillId="2" borderId="101" xfId="0" applyFont="1" applyFill="1" applyBorder="1" applyAlignment="1">
      <alignment vertical="top" wrapText="1"/>
    </xf>
    <xf numFmtId="0" fontId="46" fillId="29" borderId="27" xfId="0" applyFont="1" applyFill="1" applyBorder="1" applyAlignment="1">
      <alignment vertical="center"/>
    </xf>
    <xf numFmtId="0" fontId="3" fillId="29" borderId="28" xfId="0" applyFont="1" applyFill="1" applyBorder="1" applyAlignment="1">
      <alignment wrapText="1"/>
    </xf>
    <xf numFmtId="0" fontId="27" fillId="29" borderId="28" xfId="0" applyFont="1" applyFill="1" applyBorder="1" applyAlignment="1">
      <alignment wrapText="1"/>
    </xf>
    <xf numFmtId="0" fontId="6" fillId="36" borderId="29" xfId="0" applyFont="1" applyFill="1" applyBorder="1" applyAlignment="1">
      <alignment vertical="top" wrapText="1"/>
    </xf>
    <xf numFmtId="0" fontId="1" fillId="2" borderId="1" xfId="0" applyFont="1" applyFill="1" applyBorder="1" applyAlignment="1">
      <alignment horizontal="left"/>
    </xf>
    <xf numFmtId="0" fontId="4" fillId="8" borderId="31" xfId="0" applyFont="1" applyFill="1" applyBorder="1"/>
    <xf numFmtId="0" fontId="4" fillId="8" borderId="32" xfId="0" applyFont="1" applyFill="1" applyBorder="1"/>
    <xf numFmtId="0" fontId="11" fillId="8" borderId="32" xfId="0" applyFont="1" applyFill="1" applyBorder="1"/>
    <xf numFmtId="0" fontId="5" fillId="8" borderId="32" xfId="0" applyFont="1" applyFill="1" applyBorder="1" applyAlignment="1">
      <alignment vertical="top"/>
    </xf>
    <xf numFmtId="0" fontId="4" fillId="8" borderId="32" xfId="0" applyFont="1" applyFill="1" applyBorder="1" applyAlignment="1">
      <alignment vertical="top" wrapText="1"/>
    </xf>
    <xf numFmtId="0" fontId="4" fillId="8" borderId="108" xfId="0" applyFont="1" applyFill="1" applyBorder="1" applyAlignment="1">
      <alignment vertical="top" wrapText="1"/>
    </xf>
    <xf numFmtId="0" fontId="4" fillId="9" borderId="31" xfId="0" applyFont="1" applyFill="1" applyBorder="1"/>
    <xf numFmtId="0" fontId="4" fillId="9" borderId="29" xfId="0" applyFont="1" applyFill="1" applyBorder="1"/>
    <xf numFmtId="0" fontId="11" fillId="9" borderId="29" xfId="0" applyFont="1" applyFill="1" applyBorder="1"/>
    <xf numFmtId="0" fontId="5" fillId="9" borderId="29" xfId="0" applyFont="1" applyFill="1" applyBorder="1" applyAlignment="1">
      <alignment vertical="top"/>
    </xf>
    <xf numFmtId="0" fontId="4" fillId="9" borderId="29" xfId="0" applyFont="1" applyFill="1" applyBorder="1" applyAlignment="1">
      <alignment vertical="top" wrapText="1"/>
    </xf>
    <xf numFmtId="0" fontId="4" fillId="9" borderId="108" xfId="0" applyFont="1" applyFill="1" applyBorder="1" applyAlignment="1">
      <alignment vertical="top" wrapText="1"/>
    </xf>
    <xf numFmtId="0" fontId="4" fillId="0" borderId="39" xfId="0" applyFont="1" applyBorder="1" applyAlignment="1">
      <alignment vertical="top"/>
    </xf>
    <xf numFmtId="0" fontId="11" fillId="21" borderId="40" xfId="0" applyFont="1" applyFill="1" applyBorder="1" applyAlignment="1">
      <alignment vertical="top"/>
    </xf>
    <xf numFmtId="0" fontId="5" fillId="0" borderId="40" xfId="0" applyFont="1" applyBorder="1" applyAlignment="1">
      <alignment vertical="top"/>
    </xf>
    <xf numFmtId="0" fontId="5" fillId="0" borderId="41" xfId="0" applyFont="1" applyBorder="1" applyAlignment="1">
      <alignment vertical="top" wrapText="1"/>
    </xf>
    <xf numFmtId="0" fontId="6" fillId="2" borderId="42" xfId="0" applyFont="1" applyFill="1" applyBorder="1" applyAlignment="1">
      <alignment vertical="top" wrapText="1"/>
    </xf>
    <xf numFmtId="0" fontId="4" fillId="0" borderId="9" xfId="0" applyFont="1" applyBorder="1" applyAlignment="1">
      <alignment vertical="top"/>
    </xf>
    <xf numFmtId="0" fontId="5" fillId="0" borderId="44" xfId="0" applyFont="1" applyBorder="1" applyAlignment="1">
      <alignment vertical="top"/>
    </xf>
    <xf numFmtId="0" fontId="23" fillId="0" borderId="8" xfId="0" applyFont="1" applyBorder="1" applyAlignment="1">
      <alignment vertical="top" wrapText="1"/>
    </xf>
    <xf numFmtId="0" fontId="6" fillId="2" borderId="52" xfId="0" applyFont="1" applyFill="1" applyBorder="1" applyAlignment="1">
      <alignment vertical="top" wrapText="1"/>
    </xf>
    <xf numFmtId="0" fontId="4" fillId="38" borderId="53" xfId="0" applyFont="1" applyFill="1" applyBorder="1" applyAlignment="1">
      <alignment vertical="top"/>
    </xf>
    <xf numFmtId="0" fontId="11" fillId="38" borderId="62" xfId="0" applyFont="1" applyFill="1" applyBorder="1" applyAlignment="1">
      <alignment vertical="top"/>
    </xf>
    <xf numFmtId="0" fontId="5" fillId="38" borderId="44" xfId="0" applyFont="1" applyFill="1" applyBorder="1" applyAlignment="1">
      <alignment vertical="top"/>
    </xf>
    <xf numFmtId="0" fontId="23" fillId="38" borderId="16" xfId="0" applyFont="1" applyFill="1" applyBorder="1" applyAlignment="1">
      <alignment vertical="top" wrapText="1"/>
    </xf>
    <xf numFmtId="0" fontId="11" fillId="26" borderId="52" xfId="0" applyFont="1" applyFill="1" applyBorder="1" applyAlignment="1">
      <alignment vertical="center" wrapText="1"/>
    </xf>
    <xf numFmtId="0" fontId="5" fillId="0" borderId="8" xfId="0" applyFont="1" applyBorder="1" applyAlignment="1">
      <alignment vertical="top" wrapText="1"/>
    </xf>
    <xf numFmtId="0" fontId="5" fillId="0" borderId="9" xfId="0" applyFont="1" applyBorder="1" applyAlignment="1">
      <alignment vertical="top"/>
    </xf>
    <xf numFmtId="0" fontId="13" fillId="0" borderId="44" xfId="0" applyFont="1" applyBorder="1" applyAlignment="1">
      <alignment horizontal="left" vertical="top"/>
    </xf>
    <xf numFmtId="0" fontId="5" fillId="0" borderId="55" xfId="0" applyFont="1" applyBorder="1" applyAlignment="1">
      <alignment vertical="top" wrapText="1"/>
    </xf>
    <xf numFmtId="0" fontId="5" fillId="0" borderId="19" xfId="0" applyFont="1" applyBorder="1" applyAlignment="1">
      <alignment vertical="top"/>
    </xf>
    <xf numFmtId="0" fontId="13" fillId="18" borderId="44" xfId="0" applyFont="1" applyFill="1" applyBorder="1" applyAlignment="1">
      <alignment horizontal="left" vertical="top" wrapText="1"/>
    </xf>
    <xf numFmtId="0" fontId="5" fillId="0" borderId="20" xfId="0" applyFont="1" applyBorder="1" applyAlignment="1">
      <alignment vertical="top"/>
    </xf>
    <xf numFmtId="0" fontId="5" fillId="7" borderId="57" xfId="0" applyFont="1" applyFill="1" applyBorder="1" applyAlignment="1">
      <alignment vertical="top" wrapText="1"/>
    </xf>
    <xf numFmtId="0" fontId="6" fillId="2" borderId="24" xfId="0" applyFont="1" applyFill="1" applyBorder="1" applyAlignment="1">
      <alignment vertical="top" wrapText="1"/>
    </xf>
    <xf numFmtId="0" fontId="4" fillId="9" borderId="60" xfId="0" applyFont="1" applyFill="1" applyBorder="1"/>
    <xf numFmtId="0" fontId="5" fillId="0" borderId="61" xfId="0" applyFont="1" applyBorder="1"/>
    <xf numFmtId="0" fontId="5" fillId="0" borderId="63" xfId="0" applyFont="1" applyBorder="1"/>
    <xf numFmtId="0" fontId="5" fillId="0" borderId="18" xfId="0" applyFont="1" applyBorder="1"/>
    <xf numFmtId="0" fontId="5" fillId="0" borderId="73" xfId="0" applyFont="1" applyBorder="1"/>
    <xf numFmtId="0" fontId="5" fillId="38" borderId="16" xfId="0" applyFont="1" applyFill="1" applyBorder="1" applyAlignment="1">
      <alignment vertical="top" wrapText="1"/>
    </xf>
    <xf numFmtId="0" fontId="5" fillId="7" borderId="64" xfId="0" applyFont="1" applyFill="1" applyBorder="1" applyAlignment="1">
      <alignment vertical="top" wrapText="1"/>
    </xf>
    <xf numFmtId="0" fontId="5" fillId="11" borderId="66" xfId="0" applyFont="1" applyFill="1" applyBorder="1"/>
    <xf numFmtId="0" fontId="5" fillId="11" borderId="73" xfId="0" applyFont="1" applyFill="1" applyBorder="1"/>
    <xf numFmtId="0" fontId="5" fillId="7" borderId="82" xfId="0" applyFont="1" applyFill="1" applyBorder="1"/>
    <xf numFmtId="0" fontId="5" fillId="0" borderId="0" xfId="0" applyFont="1"/>
    <xf numFmtId="0" fontId="5" fillId="0" borderId="111" xfId="0" applyFont="1" applyBorder="1" applyAlignment="1">
      <alignment vertical="top"/>
    </xf>
    <xf numFmtId="0" fontId="27" fillId="0" borderId="111" xfId="0" applyFont="1" applyBorder="1"/>
    <xf numFmtId="0" fontId="14" fillId="0" borderId="111" xfId="0" applyFont="1" applyBorder="1"/>
    <xf numFmtId="0" fontId="5" fillId="0" borderId="94" xfId="0" applyFont="1" applyBorder="1"/>
    <xf numFmtId="0" fontId="27" fillId="0" borderId="0" xfId="0" applyFont="1"/>
    <xf numFmtId="0" fontId="14" fillId="0" borderId="0" xfId="0" applyFont="1"/>
    <xf numFmtId="0" fontId="4" fillId="8" borderId="77" xfId="0" applyFont="1" applyFill="1" applyBorder="1"/>
    <xf numFmtId="0" fontId="4" fillId="8" borderId="29" xfId="0" applyFont="1" applyFill="1" applyBorder="1"/>
    <xf numFmtId="0" fontId="11" fillId="8" borderId="29" xfId="0" applyFont="1" applyFill="1" applyBorder="1"/>
    <xf numFmtId="0" fontId="5" fillId="8" borderId="29" xfId="0" applyFont="1" applyFill="1" applyBorder="1" applyAlignment="1">
      <alignment vertical="top"/>
    </xf>
    <xf numFmtId="0" fontId="4" fillId="8" borderId="29" xfId="0" applyFont="1" applyFill="1" applyBorder="1" applyAlignment="1">
      <alignment vertical="top" wrapText="1"/>
    </xf>
    <xf numFmtId="0" fontId="5" fillId="0" borderId="40" xfId="0" applyFont="1" applyBorder="1" applyAlignment="1">
      <alignment vertical="top" wrapText="1"/>
    </xf>
    <xf numFmtId="0" fontId="5" fillId="0" borderId="44" xfId="0" applyFont="1" applyBorder="1" applyAlignment="1">
      <alignment vertical="top" wrapText="1"/>
    </xf>
    <xf numFmtId="0" fontId="5" fillId="7" borderId="44" xfId="0" applyFont="1" applyFill="1" applyBorder="1" applyAlignment="1">
      <alignment vertical="top" wrapText="1"/>
    </xf>
    <xf numFmtId="0" fontId="6" fillId="0" borderId="194" xfId="0" applyFont="1" applyBorder="1" applyAlignment="1">
      <alignment vertical="top"/>
    </xf>
    <xf numFmtId="0" fontId="5" fillId="0" borderId="150" xfId="0" applyFont="1" applyBorder="1" applyAlignment="1">
      <alignment vertical="top"/>
    </xf>
    <xf numFmtId="0" fontId="5" fillId="7" borderId="150" xfId="0" applyFont="1" applyFill="1" applyBorder="1" applyAlignment="1">
      <alignment vertical="top" wrapText="1"/>
    </xf>
    <xf numFmtId="0" fontId="6" fillId="2" borderId="152" xfId="0" applyFont="1" applyFill="1" applyBorder="1" applyAlignment="1">
      <alignment vertical="top" wrapText="1"/>
    </xf>
    <xf numFmtId="0" fontId="5" fillId="7" borderId="80" xfId="0" applyFont="1" applyFill="1" applyBorder="1"/>
    <xf numFmtId="0" fontId="5" fillId="0" borderId="93" xfId="0" applyFont="1" applyBorder="1"/>
    <xf numFmtId="0" fontId="5" fillId="0" borderId="155" xfId="0" applyFont="1" applyBorder="1"/>
    <xf numFmtId="0" fontId="27" fillId="0" borderId="155" xfId="0" applyFont="1" applyBorder="1"/>
    <xf numFmtId="0" fontId="14" fillId="0" borderId="155" xfId="0" applyFont="1" applyBorder="1"/>
    <xf numFmtId="0" fontId="4" fillId="8" borderId="86" xfId="0" applyFont="1" applyFill="1" applyBorder="1"/>
    <xf numFmtId="0" fontId="11" fillId="8" borderId="86" xfId="0" applyFont="1" applyFill="1" applyBorder="1"/>
    <xf numFmtId="0" fontId="5" fillId="8" borderId="86" xfId="0" applyFont="1" applyFill="1" applyBorder="1" applyAlignment="1">
      <alignment vertical="top"/>
    </xf>
    <xf numFmtId="0" fontId="4" fillId="8" borderId="86" xfId="0" applyFont="1" applyFill="1" applyBorder="1" applyAlignment="1">
      <alignment vertical="top" wrapText="1"/>
    </xf>
    <xf numFmtId="0" fontId="5" fillId="0" borderId="0" xfId="0" applyFont="1" applyAlignment="1">
      <alignment wrapText="1"/>
    </xf>
    <xf numFmtId="0" fontId="16" fillId="12" borderId="95" xfId="0" applyFont="1" applyFill="1" applyBorder="1" applyAlignment="1">
      <alignment wrapText="1"/>
    </xf>
    <xf numFmtId="0" fontId="16" fillId="12" borderId="96" xfId="0" applyFont="1" applyFill="1" applyBorder="1" applyAlignment="1">
      <alignment wrapText="1"/>
    </xf>
    <xf numFmtId="0" fontId="5" fillId="0" borderId="8" xfId="0" applyFont="1" applyBorder="1" applyAlignment="1">
      <alignment wrapText="1"/>
    </xf>
    <xf numFmtId="0" fontId="5" fillId="0" borderId="148" xfId="0" applyFont="1" applyBorder="1"/>
    <xf numFmtId="0" fontId="5" fillId="0" borderId="149" xfId="0" applyFont="1" applyBorder="1" applyAlignment="1">
      <alignment vertical="top"/>
    </xf>
    <xf numFmtId="0" fontId="13" fillId="0" borderId="150" xfId="0" applyFont="1" applyBorder="1" applyAlignment="1">
      <alignment horizontal="left" vertical="top"/>
    </xf>
    <xf numFmtId="0" fontId="5" fillId="0" borderId="151" xfId="0" applyFont="1" applyBorder="1" applyAlignment="1">
      <alignment wrapText="1"/>
    </xf>
    <xf numFmtId="0" fontId="16" fillId="12" borderId="198" xfId="0" applyFont="1" applyFill="1" applyBorder="1" applyAlignment="1">
      <alignment wrapText="1"/>
    </xf>
    <xf numFmtId="0" fontId="5" fillId="11" borderId="88" xfId="0" applyFont="1" applyFill="1" applyBorder="1"/>
    <xf numFmtId="0" fontId="5" fillId="11" borderId="82" xfId="0" applyFont="1" applyFill="1" applyBorder="1"/>
    <xf numFmtId="0" fontId="14" fillId="0" borderId="93" xfId="0" applyFont="1" applyBorder="1"/>
    <xf numFmtId="0" fontId="11" fillId="10" borderId="44" xfId="0" applyFont="1" applyFill="1" applyBorder="1" applyAlignment="1">
      <alignment vertical="top"/>
    </xf>
    <xf numFmtId="0" fontId="17" fillId="0" borderId="9" xfId="0" applyFont="1" applyBorder="1" applyAlignment="1">
      <alignment vertical="top"/>
    </xf>
    <xf numFmtId="0" fontId="11" fillId="10" borderId="44" xfId="0" applyFont="1" applyFill="1" applyBorder="1" applyAlignment="1">
      <alignment vertical="top" wrapText="1"/>
    </xf>
    <xf numFmtId="0" fontId="18" fillId="0" borderId="44" xfId="0" applyFont="1" applyBorder="1" applyAlignment="1">
      <alignment vertical="top"/>
    </xf>
    <xf numFmtId="0" fontId="5" fillId="0" borderId="88" xfId="0" applyFont="1" applyBorder="1"/>
    <xf numFmtId="0" fontId="43" fillId="26" borderId="54" xfId="0" applyFont="1" applyFill="1" applyBorder="1" applyAlignment="1">
      <alignment vertical="center" wrapText="1"/>
    </xf>
    <xf numFmtId="0" fontId="5" fillId="0" borderId="151" xfId="0" applyFont="1" applyBorder="1" applyAlignment="1">
      <alignment vertical="top" wrapText="1"/>
    </xf>
    <xf numFmtId="0" fontId="5" fillId="11" borderId="148" xfId="0" applyFont="1" applyFill="1" applyBorder="1"/>
    <xf numFmtId="0" fontId="5" fillId="0" borderId="111" xfId="0" applyFont="1" applyBorder="1"/>
    <xf numFmtId="0" fontId="4" fillId="9" borderId="86" xfId="0" applyFont="1" applyFill="1" applyBorder="1"/>
    <xf numFmtId="0" fontId="11" fillId="9" borderId="86" xfId="0" applyFont="1" applyFill="1" applyBorder="1"/>
    <xf numFmtId="0" fontId="5" fillId="9" borderId="86" xfId="0" applyFont="1" applyFill="1" applyBorder="1" applyAlignment="1">
      <alignment vertical="top"/>
    </xf>
    <xf numFmtId="0" fontId="4" fillId="9" borderId="86" xfId="0" applyFont="1" applyFill="1" applyBorder="1" applyAlignment="1">
      <alignment vertical="top" wrapText="1"/>
    </xf>
    <xf numFmtId="0" fontId="11" fillId="34" borderId="44" xfId="0" applyFont="1" applyFill="1" applyBorder="1" applyAlignment="1">
      <alignment vertical="top"/>
    </xf>
    <xf numFmtId="0" fontId="17" fillId="38" borderId="53" xfId="0" applyFont="1" applyFill="1" applyBorder="1" applyAlignment="1">
      <alignment vertical="top"/>
    </xf>
    <xf numFmtId="0" fontId="11" fillId="39" borderId="44" xfId="0" applyFont="1" applyFill="1" applyBorder="1" applyAlignment="1">
      <alignment vertical="top" wrapText="1"/>
    </xf>
    <xf numFmtId="0" fontId="18" fillId="38" borderId="44" xfId="0" applyFont="1" applyFill="1" applyBorder="1" applyAlignment="1">
      <alignment vertical="top"/>
    </xf>
    <xf numFmtId="0" fontId="11" fillId="26" borderId="54" xfId="0" applyFont="1" applyFill="1" applyBorder="1" applyAlignment="1">
      <alignment vertical="center" wrapText="1"/>
    </xf>
    <xf numFmtId="0" fontId="6" fillId="2" borderId="22" xfId="0" applyFont="1" applyFill="1" applyBorder="1" applyAlignment="1">
      <alignment vertical="top" wrapText="1"/>
    </xf>
    <xf numFmtId="0" fontId="4" fillId="9" borderId="77" xfId="0" applyFont="1" applyFill="1" applyBorder="1"/>
    <xf numFmtId="0" fontId="4" fillId="9" borderId="29" xfId="0" applyFont="1" applyFill="1" applyBorder="1" applyAlignment="1">
      <alignment vertical="top"/>
    </xf>
    <xf numFmtId="0" fontId="11" fillId="9" borderId="29" xfId="0" applyFont="1" applyFill="1" applyBorder="1" applyAlignment="1">
      <alignment vertical="top"/>
    </xf>
    <xf numFmtId="0" fontId="5" fillId="0" borderId="102" xfId="0" applyFont="1" applyBorder="1" applyAlignment="1">
      <alignment vertical="top" wrapText="1"/>
    </xf>
    <xf numFmtId="0" fontId="5" fillId="0" borderId="194" xfId="0" applyFont="1" applyBorder="1" applyAlignment="1">
      <alignment vertical="top"/>
    </xf>
    <xf numFmtId="0" fontId="11" fillId="10" borderId="62" xfId="0" applyFont="1" applyFill="1" applyBorder="1" applyAlignment="1">
      <alignment vertical="top"/>
    </xf>
    <xf numFmtId="0" fontId="35" fillId="38" borderId="62" xfId="0" applyFont="1" applyFill="1" applyBorder="1" applyAlignment="1">
      <alignment vertical="top"/>
    </xf>
    <xf numFmtId="0" fontId="36" fillId="38" borderId="44" xfId="0" applyFont="1" applyFill="1" applyBorder="1" applyAlignment="1">
      <alignment vertical="top"/>
    </xf>
    <xf numFmtId="0" fontId="36" fillId="38" borderId="16" xfId="0" applyFont="1" applyFill="1" applyBorder="1" applyAlignment="1">
      <alignment vertical="top" wrapText="1"/>
    </xf>
    <xf numFmtId="0" fontId="5" fillId="18" borderId="8" xfId="0" applyFont="1" applyFill="1" applyBorder="1" applyAlignment="1">
      <alignment vertical="top" wrapText="1"/>
    </xf>
    <xf numFmtId="0" fontId="6" fillId="23" borderId="52" xfId="0" applyFont="1" applyFill="1" applyBorder="1" applyAlignment="1">
      <alignment vertical="top" wrapText="1"/>
    </xf>
    <xf numFmtId="0" fontId="6" fillId="0" borderId="152" xfId="0" applyFont="1" applyBorder="1" applyAlignment="1">
      <alignment vertical="top" wrapText="1"/>
    </xf>
    <xf numFmtId="0" fontId="5" fillId="7" borderId="205" xfId="0" applyFont="1" applyFill="1" applyBorder="1"/>
    <xf numFmtId="0" fontId="6" fillId="0" borderId="52" xfId="0" applyFont="1" applyBorder="1" applyAlignment="1">
      <alignment vertical="top" wrapText="1"/>
    </xf>
    <xf numFmtId="0" fontId="5" fillId="0" borderId="41" xfId="0" applyFont="1" applyBorder="1" applyAlignment="1">
      <alignment wrapText="1"/>
    </xf>
    <xf numFmtId="0" fontId="5" fillId="0" borderId="197" xfId="0" applyFont="1" applyBorder="1"/>
    <xf numFmtId="0" fontId="5" fillId="0" borderId="156" xfId="0" applyFont="1" applyBorder="1" applyAlignment="1">
      <alignment vertical="top"/>
    </xf>
    <xf numFmtId="0" fontId="13" fillId="24" borderId="195" xfId="0" applyFont="1" applyFill="1" applyBorder="1" applyAlignment="1">
      <alignment horizontal="left" vertical="top"/>
    </xf>
    <xf numFmtId="0" fontId="5" fillId="0" borderId="195" xfId="0" applyFont="1" applyBorder="1" applyAlignment="1">
      <alignment vertical="top"/>
    </xf>
    <xf numFmtId="0" fontId="5" fillId="0" borderId="155" xfId="0" applyFont="1" applyBorder="1" applyAlignment="1">
      <alignment vertical="top" wrapText="1"/>
    </xf>
    <xf numFmtId="0" fontId="6" fillId="2" borderId="159" xfId="0" applyFont="1" applyFill="1" applyBorder="1" applyAlignment="1">
      <alignment vertical="top" wrapText="1"/>
    </xf>
    <xf numFmtId="0" fontId="5" fillId="38" borderId="53" xfId="0" applyFont="1" applyFill="1" applyBorder="1" applyAlignment="1">
      <alignment vertical="top"/>
    </xf>
    <xf numFmtId="0" fontId="13" fillId="38" borderId="44" xfId="0" applyFont="1" applyFill="1" applyBorder="1" applyAlignment="1">
      <alignment horizontal="left" vertical="top"/>
    </xf>
    <xf numFmtId="0" fontId="5" fillId="38" borderId="16" xfId="0" applyFont="1" applyFill="1" applyBorder="1" applyAlignment="1">
      <alignment wrapText="1"/>
    </xf>
    <xf numFmtId="0" fontId="4" fillId="0" borderId="149" xfId="0" applyFont="1" applyBorder="1" applyAlignment="1">
      <alignment vertical="top"/>
    </xf>
    <xf numFmtId="0" fontId="11" fillId="21" borderId="195" xfId="0" applyFont="1" applyFill="1" applyBorder="1" applyAlignment="1">
      <alignment vertical="top"/>
    </xf>
    <xf numFmtId="0" fontId="46" fillId="36" borderId="104" xfId="0" applyFont="1" applyFill="1" applyBorder="1" applyAlignment="1">
      <alignment vertical="center"/>
    </xf>
    <xf numFmtId="0" fontId="11" fillId="36" borderId="105" xfId="0" applyFont="1" applyFill="1" applyBorder="1"/>
    <xf numFmtId="0" fontId="13" fillId="36" borderId="105" xfId="0" applyFont="1" applyFill="1" applyBorder="1" applyAlignment="1">
      <alignment vertical="top"/>
    </xf>
    <xf numFmtId="0" fontId="11" fillId="36" borderId="105" xfId="0" applyFont="1" applyFill="1" applyBorder="1" applyAlignment="1">
      <alignment vertical="top" wrapText="1"/>
    </xf>
    <xf numFmtId="0" fontId="5" fillId="0" borderId="196" xfId="0" applyFont="1" applyBorder="1"/>
    <xf numFmtId="0" fontId="5" fillId="9" borderId="98" xfId="0" applyFont="1" applyFill="1" applyBorder="1"/>
    <xf numFmtId="0" fontId="13" fillId="9" borderId="65" xfId="0" applyFont="1" applyFill="1" applyBorder="1"/>
    <xf numFmtId="0" fontId="5" fillId="9" borderId="65" xfId="0" applyFont="1" applyFill="1" applyBorder="1" applyAlignment="1">
      <alignment vertical="top"/>
    </xf>
    <xf numFmtId="0" fontId="5" fillId="9" borderId="86" xfId="0" applyFont="1" applyFill="1" applyBorder="1" applyAlignment="1">
      <alignment vertical="top" wrapText="1"/>
    </xf>
    <xf numFmtId="0" fontId="6" fillId="9" borderId="65" xfId="0" applyFont="1" applyFill="1" applyBorder="1" applyAlignment="1">
      <alignment vertical="top" wrapText="1"/>
    </xf>
    <xf numFmtId="0" fontId="4" fillId="9" borderId="106" xfId="0" applyFont="1" applyFill="1" applyBorder="1"/>
    <xf numFmtId="0" fontId="11" fillId="9" borderId="107" xfId="0" applyFont="1" applyFill="1" applyBorder="1"/>
    <xf numFmtId="0" fontId="5" fillId="9" borderId="107" xfId="0" applyFont="1" applyFill="1" applyBorder="1" applyAlignment="1">
      <alignment vertical="top"/>
    </xf>
    <xf numFmtId="0" fontId="6" fillId="9" borderId="107" xfId="0" applyFont="1" applyFill="1" applyBorder="1" applyAlignment="1">
      <alignment vertical="top" wrapText="1"/>
    </xf>
    <xf numFmtId="0" fontId="5" fillId="38" borderId="44" xfId="0" applyFont="1" applyFill="1" applyBorder="1" applyAlignment="1">
      <alignment vertical="top" wrapText="1"/>
    </xf>
    <xf numFmtId="0" fontId="4" fillId="8" borderId="70" xfId="0" applyFont="1" applyFill="1" applyBorder="1"/>
    <xf numFmtId="0" fontId="13" fillId="38" borderId="62" xfId="0" applyFont="1" applyFill="1" applyBorder="1" applyAlignment="1">
      <alignment horizontal="left" vertical="top"/>
    </xf>
    <xf numFmtId="0" fontId="5" fillId="0" borderId="58" xfId="0" applyFont="1" applyBorder="1" applyAlignment="1">
      <alignment vertical="top"/>
    </xf>
    <xf numFmtId="0" fontId="13" fillId="0" borderId="26" xfId="0" applyFont="1" applyBorder="1" applyAlignment="1">
      <alignment horizontal="left" vertical="top"/>
    </xf>
    <xf numFmtId="0" fontId="5" fillId="0" borderId="26" xfId="0" applyFont="1" applyBorder="1" applyAlignment="1">
      <alignment vertical="top"/>
    </xf>
    <xf numFmtId="0" fontId="5" fillId="0" borderId="99" xfId="0" applyFont="1" applyBorder="1" applyAlignment="1">
      <alignment wrapText="1"/>
    </xf>
    <xf numFmtId="0" fontId="5" fillId="38" borderId="170" xfId="0" applyFont="1" applyFill="1" applyBorder="1" applyAlignment="1">
      <alignment vertical="top"/>
    </xf>
    <xf numFmtId="0" fontId="13" fillId="38" borderId="170" xfId="0" applyFont="1" applyFill="1" applyBorder="1" applyAlignment="1">
      <alignment horizontal="left" vertical="top"/>
    </xf>
    <xf numFmtId="0" fontId="5" fillId="38" borderId="170" xfId="0" applyFont="1" applyFill="1" applyBorder="1" applyAlignment="1">
      <alignment wrapText="1"/>
    </xf>
    <xf numFmtId="0" fontId="11" fillId="26" borderId="17" xfId="0" applyFont="1" applyFill="1" applyBorder="1" applyAlignment="1">
      <alignment vertical="center" wrapText="1"/>
    </xf>
    <xf numFmtId="0" fontId="4" fillId="0" borderId="45" xfId="0" applyFont="1" applyBorder="1" applyAlignment="1">
      <alignment vertical="top"/>
    </xf>
    <xf numFmtId="0" fontId="5" fillId="0" borderId="62" xfId="0" applyFont="1" applyBorder="1" applyAlignment="1">
      <alignment vertical="top"/>
    </xf>
    <xf numFmtId="0" fontId="5" fillId="0" borderId="111" xfId="0" applyFont="1" applyBorder="1" applyAlignment="1">
      <alignment wrapText="1"/>
    </xf>
    <xf numFmtId="0" fontId="5" fillId="37" borderId="73" xfId="0" applyFont="1" applyFill="1" applyBorder="1"/>
    <xf numFmtId="0" fontId="3" fillId="0" borderId="197" xfId="0" applyFont="1" applyBorder="1"/>
    <xf numFmtId="0" fontId="5" fillId="2" borderId="42" xfId="0" applyFont="1" applyFill="1" applyBorder="1" applyAlignment="1">
      <alignment vertical="top" wrapText="1"/>
    </xf>
    <xf numFmtId="0" fontId="46" fillId="36" borderId="249" xfId="0" applyFont="1" applyFill="1" applyBorder="1" applyAlignment="1">
      <alignment vertical="center"/>
    </xf>
    <xf numFmtId="0" fontId="11" fillId="36" borderId="29" xfId="0" applyFont="1" applyFill="1" applyBorder="1"/>
    <xf numFmtId="0" fontId="13" fillId="36" borderId="29" xfId="0" applyFont="1" applyFill="1" applyBorder="1" applyAlignment="1">
      <alignment vertical="top"/>
    </xf>
    <xf numFmtId="0" fontId="11" fillId="36" borderId="29" xfId="0" applyFont="1" applyFill="1" applyBorder="1" applyAlignment="1">
      <alignment vertical="top" wrapText="1"/>
    </xf>
    <xf numFmtId="0" fontId="4" fillId="8" borderId="113" xfId="0" applyFont="1" applyFill="1" applyBorder="1"/>
    <xf numFmtId="0" fontId="4" fillId="8" borderId="192" xfId="0" applyFont="1" applyFill="1" applyBorder="1" applyAlignment="1">
      <alignment vertical="top" wrapText="1"/>
    </xf>
    <xf numFmtId="0" fontId="5" fillId="0" borderId="39" xfId="0" applyFont="1" applyBorder="1" applyAlignment="1">
      <alignment vertical="top"/>
    </xf>
    <xf numFmtId="0" fontId="5" fillId="0" borderId="50" xfId="0" applyFont="1" applyBorder="1" applyAlignment="1">
      <alignment vertical="top"/>
    </xf>
    <xf numFmtId="0" fontId="5" fillId="7" borderId="229" xfId="0" applyFont="1" applyFill="1" applyBorder="1" applyAlignment="1">
      <alignment vertical="top" wrapText="1"/>
    </xf>
    <xf numFmtId="0" fontId="6" fillId="2" borderId="92" xfId="0" applyFont="1" applyFill="1" applyBorder="1" applyAlignment="1">
      <alignment vertical="top" wrapText="1"/>
    </xf>
    <xf numFmtId="0" fontId="5" fillId="0" borderId="54" xfId="0" applyFont="1" applyBorder="1" applyAlignment="1">
      <alignment vertical="top"/>
    </xf>
    <xf numFmtId="0" fontId="5" fillId="7" borderId="170" xfId="0" applyFont="1" applyFill="1" applyBorder="1" applyAlignment="1">
      <alignment vertical="top" wrapText="1"/>
    </xf>
    <xf numFmtId="0" fontId="6" fillId="2" borderId="17" xfId="0" applyFont="1" applyFill="1" applyBorder="1" applyAlignment="1">
      <alignment vertical="top" wrapText="1"/>
    </xf>
    <xf numFmtId="0" fontId="6" fillId="0" borderId="9" xfId="0" applyFont="1" applyBorder="1" applyAlignment="1">
      <alignment vertical="top"/>
    </xf>
    <xf numFmtId="0" fontId="5" fillId="18" borderId="170" xfId="0" applyFont="1" applyFill="1" applyBorder="1" applyAlignment="1">
      <alignment vertical="top" wrapText="1"/>
    </xf>
    <xf numFmtId="0" fontId="6" fillId="0" borderId="17" xfId="0" applyFont="1" applyBorder="1" applyAlignment="1">
      <alignment vertical="top" wrapText="1"/>
    </xf>
    <xf numFmtId="0" fontId="5" fillId="0" borderId="57" xfId="0" applyFont="1" applyBorder="1" applyAlignment="1">
      <alignment vertical="top"/>
    </xf>
    <xf numFmtId="0" fontId="6" fillId="2" borderId="90" xfId="0" applyFont="1" applyFill="1" applyBorder="1" applyAlignment="1">
      <alignment vertical="top" wrapText="1"/>
    </xf>
    <xf numFmtId="0" fontId="5" fillId="0" borderId="189" xfId="0" applyFont="1" applyBorder="1" applyAlignment="1">
      <alignment vertical="top"/>
    </xf>
    <xf numFmtId="0" fontId="6" fillId="2" borderId="191" xfId="0" applyFont="1" applyFill="1" applyBorder="1" applyAlignment="1">
      <alignment vertical="top" wrapText="1"/>
    </xf>
    <xf numFmtId="0" fontId="5" fillId="11" borderId="205" xfId="0" applyFont="1" applyFill="1" applyBorder="1"/>
    <xf numFmtId="0" fontId="5" fillId="18" borderId="148" xfId="0" applyFont="1" applyFill="1" applyBorder="1"/>
    <xf numFmtId="0" fontId="4" fillId="8" borderId="101" xfId="0" applyFont="1" applyFill="1" applyBorder="1"/>
    <xf numFmtId="0" fontId="11" fillId="8" borderId="101" xfId="0" applyFont="1" applyFill="1" applyBorder="1"/>
    <xf numFmtId="0" fontId="5" fillId="8" borderId="101" xfId="0" applyFont="1" applyFill="1" applyBorder="1" applyAlignment="1">
      <alignment vertical="top"/>
    </xf>
    <xf numFmtId="0" fontId="4" fillId="8" borderId="101" xfId="0" applyFont="1" applyFill="1" applyBorder="1" applyAlignment="1">
      <alignment vertical="top" wrapText="1"/>
    </xf>
    <xf numFmtId="0" fontId="4" fillId="9" borderId="107" xfId="0" applyFont="1" applyFill="1" applyBorder="1" applyAlignment="1">
      <alignment vertical="top" wrapText="1"/>
    </xf>
    <xf numFmtId="0" fontId="4" fillId="0" borderId="19" xfId="0" applyFont="1" applyBorder="1" applyAlignment="1">
      <alignment vertical="top"/>
    </xf>
    <xf numFmtId="0" fontId="5" fillId="0" borderId="55" xfId="0" applyFont="1" applyBorder="1" applyAlignment="1">
      <alignment wrapText="1"/>
    </xf>
    <xf numFmtId="0" fontId="5" fillId="7" borderId="48" xfId="0" applyFont="1" applyFill="1" applyBorder="1" applyAlignment="1">
      <alignment vertical="top" wrapText="1"/>
    </xf>
    <xf numFmtId="0" fontId="5" fillId="7" borderId="16" xfId="0" applyFont="1" applyFill="1" applyBorder="1" applyAlignment="1">
      <alignment vertical="top" wrapText="1"/>
    </xf>
    <xf numFmtId="0" fontId="5" fillId="7" borderId="151" xfId="0" applyFont="1" applyFill="1" applyBorder="1" applyAlignment="1">
      <alignment vertical="top" wrapText="1"/>
    </xf>
    <xf numFmtId="0" fontId="6" fillId="0" borderId="42" xfId="0" applyFont="1" applyBorder="1" applyAlignment="1">
      <alignment vertical="top" wrapText="1"/>
    </xf>
    <xf numFmtId="0" fontId="46" fillId="36" borderId="250" xfId="0" applyFont="1" applyFill="1" applyBorder="1" applyAlignment="1">
      <alignment vertical="center"/>
    </xf>
    <xf numFmtId="0" fontId="6" fillId="8" borderId="86" xfId="0" applyFont="1" applyFill="1" applyBorder="1" applyAlignment="1">
      <alignment vertical="top" wrapText="1"/>
    </xf>
    <xf numFmtId="0" fontId="5" fillId="18" borderId="148" xfId="0" applyFont="1" applyFill="1" applyBorder="1" applyAlignment="1">
      <alignment horizontal="center"/>
    </xf>
    <xf numFmtId="0" fontId="6" fillId="8" borderId="29" xfId="0" applyFont="1" applyFill="1" applyBorder="1" applyAlignment="1">
      <alignment vertical="top" wrapText="1"/>
    </xf>
    <xf numFmtId="0" fontId="4" fillId="8" borderId="77" xfId="0" applyFont="1" applyFill="1" applyBorder="1" applyAlignment="1">
      <alignment vertical="center"/>
    </xf>
    <xf numFmtId="0" fontId="32" fillId="0" borderId="111" xfId="0" applyFont="1" applyBorder="1"/>
    <xf numFmtId="0" fontId="5" fillId="0" borderId="41" xfId="0" applyFont="1" applyBorder="1" applyAlignment="1">
      <alignment horizontal="left" vertical="top" wrapText="1"/>
    </xf>
    <xf numFmtId="0" fontId="5" fillId="0" borderId="8" xfId="0" applyFont="1" applyBorder="1" applyAlignment="1">
      <alignment horizontal="left" vertical="top" wrapText="1"/>
    </xf>
    <xf numFmtId="0" fontId="11" fillId="25" borderId="40" xfId="0" applyFont="1" applyFill="1" applyBorder="1" applyAlignment="1">
      <alignment vertical="top"/>
    </xf>
    <xf numFmtId="0" fontId="5" fillId="0" borderId="151" xfId="0" applyFont="1" applyBorder="1" applyAlignment="1">
      <alignment horizontal="left" vertical="top" wrapText="1"/>
    </xf>
    <xf numFmtId="0" fontId="5" fillId="0" borderId="189" xfId="0" applyFont="1" applyBorder="1" applyAlignment="1">
      <alignment wrapText="1"/>
    </xf>
    <xf numFmtId="0" fontId="5" fillId="11" borderId="114" xfId="0" applyFont="1" applyFill="1" applyBorder="1"/>
    <xf numFmtId="0" fontId="13" fillId="0" borderId="0" xfId="0" applyFont="1"/>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right" vertical="top" wrapText="1"/>
    </xf>
    <xf numFmtId="0" fontId="7" fillId="2" borderId="32" xfId="0" applyFont="1" applyFill="1" applyBorder="1" applyAlignment="1">
      <alignment horizontal="left"/>
    </xf>
    <xf numFmtId="0" fontId="30" fillId="0" borderId="0" xfId="0" applyFont="1"/>
    <xf numFmtId="0" fontId="38" fillId="4" borderId="147" xfId="0" applyFont="1" applyFill="1" applyBorder="1" applyAlignment="1">
      <alignment horizontal="left" vertical="center" wrapText="1"/>
    </xf>
    <xf numFmtId="0" fontId="10" fillId="4" borderId="170" xfId="0" applyFont="1" applyFill="1" applyBorder="1" applyAlignment="1">
      <alignment vertical="center"/>
    </xf>
    <xf numFmtId="0" fontId="5" fillId="4" borderId="245" xfId="0" applyFont="1" applyFill="1" applyBorder="1" applyAlignment="1">
      <alignment vertical="center"/>
    </xf>
    <xf numFmtId="0" fontId="5" fillId="4" borderId="170" xfId="0" applyFont="1" applyFill="1" applyBorder="1" applyAlignment="1">
      <alignment vertical="center"/>
    </xf>
    <xf numFmtId="0" fontId="5" fillId="4" borderId="170" xfId="0" applyFont="1" applyFill="1" applyBorder="1" applyAlignment="1">
      <alignment vertical="center" wrapText="1"/>
    </xf>
    <xf numFmtId="0" fontId="8" fillId="4" borderId="246" xfId="0" applyFont="1" applyFill="1" applyBorder="1" applyAlignment="1">
      <alignment horizontal="left" vertical="top" wrapText="1"/>
    </xf>
    <xf numFmtId="0" fontId="8" fillId="4" borderId="177" xfId="0" applyFont="1" applyFill="1" applyBorder="1" applyAlignment="1">
      <alignment horizontal="left" vertical="top" wrapText="1"/>
    </xf>
    <xf numFmtId="0" fontId="11" fillId="4" borderId="157" xfId="0" applyFont="1" applyFill="1" applyBorder="1" applyAlignment="1">
      <alignment horizontal="left" textRotation="90" wrapText="1"/>
    </xf>
    <xf numFmtId="0" fontId="11" fillId="4" borderId="180" xfId="0" applyFont="1" applyFill="1" applyBorder="1" applyAlignment="1">
      <alignment horizontal="left" textRotation="90" wrapText="1"/>
    </xf>
    <xf numFmtId="0" fontId="6" fillId="4" borderId="193"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247" xfId="0" applyFont="1" applyFill="1" applyBorder="1" applyAlignment="1">
      <alignment horizontal="left" vertical="top" wrapText="1"/>
    </xf>
    <xf numFmtId="0" fontId="39" fillId="4" borderId="147" xfId="0" applyFont="1" applyFill="1" applyBorder="1" applyAlignment="1">
      <alignment horizontal="left" vertical="top" wrapText="1"/>
    </xf>
    <xf numFmtId="0" fontId="9" fillId="20" borderId="25" xfId="0" applyFont="1" applyFill="1" applyBorder="1" applyAlignment="1">
      <alignment horizontal="left" textRotation="90"/>
    </xf>
    <xf numFmtId="0" fontId="8" fillId="5" borderId="26" xfId="0" applyFont="1" applyFill="1" applyBorder="1" applyAlignment="1">
      <alignment horizontal="left" textRotation="90" wrapText="1"/>
    </xf>
    <xf numFmtId="0" fontId="4" fillId="5" borderId="57" xfId="0" applyFont="1" applyFill="1" applyBorder="1" applyAlignment="1">
      <alignment horizontal="left" textRotation="90"/>
    </xf>
    <xf numFmtId="0" fontId="4" fillId="5" borderId="117" xfId="0" applyFont="1" applyFill="1" applyBorder="1" applyAlignment="1">
      <alignment horizontal="left" textRotation="90"/>
    </xf>
    <xf numFmtId="0" fontId="4" fillId="5" borderId="23" xfId="0" applyFont="1" applyFill="1" applyBorder="1" applyAlignment="1">
      <alignment horizontal="left" textRotation="90"/>
    </xf>
    <xf numFmtId="0" fontId="4" fillId="20" borderId="49" xfId="0" applyFont="1" applyFill="1" applyBorder="1" applyAlignment="1">
      <alignment horizontal="left" vertical="top" wrapText="1"/>
    </xf>
    <xf numFmtId="0" fontId="4" fillId="5" borderId="135" xfId="0" applyFont="1" applyFill="1" applyBorder="1" applyAlignment="1">
      <alignment horizontal="left" textRotation="90"/>
    </xf>
    <xf numFmtId="0" fontId="4" fillId="5" borderId="26" xfId="0" applyFont="1" applyFill="1" applyBorder="1" applyAlignment="1">
      <alignment horizontal="left" textRotation="90"/>
    </xf>
    <xf numFmtId="0" fontId="4" fillId="5" borderId="126" xfId="0" applyFont="1" applyFill="1" applyBorder="1" applyAlignment="1">
      <alignment horizontal="left" vertical="top" wrapText="1"/>
    </xf>
    <xf numFmtId="0" fontId="4" fillId="5" borderId="58" xfId="0" applyFont="1" applyFill="1" applyBorder="1" applyAlignment="1">
      <alignment horizontal="left" textRotation="90"/>
    </xf>
    <xf numFmtId="0" fontId="9" fillId="16" borderId="25" xfId="0" applyFont="1" applyFill="1" applyBorder="1" applyAlignment="1">
      <alignment horizontal="left" textRotation="90"/>
    </xf>
    <xf numFmtId="0" fontId="8" fillId="13" borderId="20" xfId="0" applyFont="1" applyFill="1" applyBorder="1" applyAlignment="1">
      <alignment horizontal="left" textRotation="90" wrapText="1"/>
    </xf>
    <xf numFmtId="0" fontId="4" fillId="14" borderId="99" xfId="0" applyFont="1" applyFill="1" applyBorder="1" applyAlignment="1">
      <alignment horizontal="left" textRotation="90" wrapText="1"/>
    </xf>
    <xf numFmtId="0" fontId="4" fillId="13" borderId="138" xfId="0" applyFont="1" applyFill="1" applyBorder="1" applyAlignment="1">
      <alignment horizontal="left" textRotation="90" wrapText="1"/>
    </xf>
    <xf numFmtId="0" fontId="4" fillId="13" borderId="58" xfId="0" applyFont="1" applyFill="1" applyBorder="1" applyAlignment="1">
      <alignment horizontal="left" textRotation="90" wrapText="1"/>
    </xf>
    <xf numFmtId="0" fontId="4" fillId="13" borderId="57" xfId="0" applyFont="1" applyFill="1" applyBorder="1" applyAlignment="1">
      <alignment horizontal="left" vertical="top" wrapText="1"/>
    </xf>
    <xf numFmtId="0" fontId="0" fillId="0" borderId="72" xfId="0" applyBorder="1"/>
    <xf numFmtId="0" fontId="4" fillId="0" borderId="85" xfId="0" applyFont="1" applyBorder="1" applyAlignment="1">
      <alignment vertical="top"/>
    </xf>
    <xf numFmtId="0" fontId="4" fillId="0" borderId="101" xfId="0" applyFont="1" applyBorder="1" applyAlignment="1">
      <alignment vertical="top"/>
    </xf>
    <xf numFmtId="0" fontId="4" fillId="0" borderId="28" xfId="0" applyFont="1" applyBorder="1" applyAlignment="1">
      <alignment vertical="top" wrapText="1"/>
    </xf>
    <xf numFmtId="0" fontId="4" fillId="0" borderId="163" xfId="0" applyFont="1" applyBorder="1" applyAlignment="1">
      <alignment vertical="top"/>
    </xf>
    <xf numFmtId="0" fontId="4" fillId="0" borderId="109" xfId="0" applyFont="1" applyBorder="1" applyAlignment="1">
      <alignment vertical="top"/>
    </xf>
    <xf numFmtId="0" fontId="4" fillId="0" borderId="28" xfId="0" applyFont="1" applyBorder="1" applyAlignment="1">
      <alignment vertical="top"/>
    </xf>
    <xf numFmtId="0" fontId="4" fillId="0" borderId="37" xfId="0" applyFont="1" applyBorder="1" applyAlignment="1">
      <alignment vertical="top"/>
    </xf>
    <xf numFmtId="0" fontId="4" fillId="29" borderId="109" xfId="0" applyFont="1" applyFill="1" applyBorder="1" applyAlignment="1">
      <alignment vertical="top"/>
    </xf>
    <xf numFmtId="0" fontId="4" fillId="29" borderId="28" xfId="0" applyFont="1" applyFill="1" applyBorder="1" applyAlignment="1">
      <alignment vertical="top"/>
    </xf>
    <xf numFmtId="0" fontId="11" fillId="29" borderId="28" xfId="0" applyFont="1" applyFill="1" applyBorder="1" applyAlignment="1">
      <alignment vertical="top" wrapText="1"/>
    </xf>
    <xf numFmtId="0" fontId="4" fillId="29" borderId="163" xfId="0" applyFont="1" applyFill="1" applyBorder="1" applyAlignment="1">
      <alignment vertical="top"/>
    </xf>
    <xf numFmtId="0" fontId="4" fillId="29" borderId="37" xfId="0" applyFont="1" applyFill="1" applyBorder="1" applyAlignment="1">
      <alignment vertical="top"/>
    </xf>
    <xf numFmtId="0" fontId="4" fillId="8" borderId="33" xfId="0" applyFont="1" applyFill="1" applyBorder="1"/>
    <xf numFmtId="0" fontId="4" fillId="8" borderId="33" xfId="0" applyFont="1" applyFill="1" applyBorder="1" applyAlignment="1">
      <alignment vertical="top"/>
    </xf>
    <xf numFmtId="0" fontId="4" fillId="8" borderId="33" xfId="0" applyFont="1" applyFill="1" applyBorder="1" applyAlignment="1">
      <alignment wrapText="1"/>
    </xf>
    <xf numFmtId="0" fontId="4" fillId="8" borderId="108" xfId="0" applyFont="1" applyFill="1" applyBorder="1"/>
    <xf numFmtId="0" fontId="4" fillId="8" borderId="164" xfId="0" applyFont="1" applyFill="1" applyBorder="1"/>
    <xf numFmtId="0" fontId="4" fillId="8" borderId="93" xfId="0" applyFont="1" applyFill="1" applyBorder="1"/>
    <xf numFmtId="0" fontId="4" fillId="9" borderId="171" xfId="0" applyFont="1" applyFill="1" applyBorder="1"/>
    <xf numFmtId="0" fontId="4" fillId="9" borderId="172" xfId="0" applyFont="1" applyFill="1" applyBorder="1"/>
    <xf numFmtId="0" fontId="25" fillId="9" borderId="29" xfId="0" applyFont="1" applyFill="1" applyBorder="1" applyAlignment="1">
      <alignment vertical="top"/>
    </xf>
    <xf numFmtId="0" fontId="4" fillId="9" borderId="29" xfId="0" applyFont="1" applyFill="1" applyBorder="1" applyAlignment="1">
      <alignment wrapText="1"/>
    </xf>
    <xf numFmtId="0" fontId="4" fillId="9" borderId="108" xfId="0" applyFont="1" applyFill="1" applyBorder="1"/>
    <xf numFmtId="0" fontId="4" fillId="9" borderId="163" xfId="0" applyFont="1" applyFill="1" applyBorder="1"/>
    <xf numFmtId="0" fontId="4" fillId="9" borderId="37" xfId="0" applyFont="1" applyFill="1" applyBorder="1"/>
    <xf numFmtId="0" fontId="3" fillId="21" borderId="28" xfId="0" applyFont="1" applyFill="1" applyBorder="1"/>
    <xf numFmtId="0" fontId="3" fillId="21" borderId="30" xfId="0" applyFont="1" applyFill="1" applyBorder="1"/>
    <xf numFmtId="1" fontId="28" fillId="28" borderId="178" xfId="0" applyNumberFormat="1" applyFont="1" applyFill="1" applyBorder="1" applyAlignment="1">
      <alignment horizontal="center" vertical="center"/>
    </xf>
    <xf numFmtId="1" fontId="28" fillId="28" borderId="193" xfId="0" applyNumberFormat="1" applyFont="1" applyFill="1" applyBorder="1" applyAlignment="1">
      <alignment horizontal="center" vertical="center"/>
    </xf>
    <xf numFmtId="0" fontId="5" fillId="9" borderId="33" xfId="0" applyFont="1" applyFill="1" applyBorder="1"/>
    <xf numFmtId="0" fontId="5" fillId="9" borderId="192" xfId="0" applyFont="1" applyFill="1" applyBorder="1"/>
    <xf numFmtId="0" fontId="5" fillId="9" borderId="68" xfId="0" applyFont="1" applyFill="1" applyBorder="1"/>
    <xf numFmtId="0" fontId="5" fillId="9" borderId="147" xfId="0" applyFont="1" applyFill="1" applyBorder="1"/>
    <xf numFmtId="0" fontId="13" fillId="9" borderId="72" xfId="0" applyFont="1" applyFill="1" applyBorder="1" applyAlignment="1">
      <alignment vertical="top"/>
    </xf>
    <xf numFmtId="0" fontId="5" fillId="9" borderId="111" xfId="0" applyFont="1" applyFill="1" applyBorder="1"/>
    <xf numFmtId="0" fontId="5" fillId="9" borderId="155" xfId="0" applyFont="1" applyFill="1" applyBorder="1"/>
    <xf numFmtId="0" fontId="13" fillId="9" borderId="155" xfId="0" applyFont="1" applyFill="1" applyBorder="1" applyAlignment="1">
      <alignment vertical="top"/>
    </xf>
    <xf numFmtId="0" fontId="5" fillId="9" borderId="111" xfId="0" applyFont="1" applyFill="1" applyBorder="1" applyAlignment="1">
      <alignment wrapText="1"/>
    </xf>
    <xf numFmtId="0" fontId="5" fillId="9" borderId="164" xfId="0" applyFont="1" applyFill="1" applyBorder="1"/>
    <xf numFmtId="0" fontId="13" fillId="9" borderId="69" xfId="0" applyFont="1" applyFill="1" applyBorder="1" applyAlignment="1">
      <alignment vertical="top"/>
    </xf>
    <xf numFmtId="0" fontId="13" fillId="9" borderId="93" xfId="0" applyFont="1" applyFill="1" applyBorder="1" applyAlignment="1">
      <alignment vertical="top"/>
    </xf>
    <xf numFmtId="0" fontId="13" fillId="9" borderId="32" xfId="0" applyFont="1" applyFill="1" applyBorder="1" applyAlignment="1">
      <alignment vertical="top"/>
    </xf>
    <xf numFmtId="0" fontId="13" fillId="9" borderId="111" xfId="0" applyFont="1" applyFill="1" applyBorder="1" applyAlignment="1">
      <alignment vertical="top"/>
    </xf>
    <xf numFmtId="0" fontId="0" fillId="0" borderId="111" xfId="0" applyBorder="1"/>
    <xf numFmtId="0" fontId="25" fillId="9" borderId="111" xfId="0" applyFont="1" applyFill="1" applyBorder="1" applyAlignment="1">
      <alignment vertical="center"/>
    </xf>
    <xf numFmtId="0" fontId="5" fillId="9" borderId="78" xfId="0" applyFont="1" applyFill="1" applyBorder="1"/>
    <xf numFmtId="0" fontId="5" fillId="9" borderId="32" xfId="0" applyFont="1" applyFill="1" applyBorder="1"/>
    <xf numFmtId="0" fontId="12" fillId="9" borderId="101" xfId="0" applyFont="1" applyFill="1" applyBorder="1" applyAlignment="1">
      <alignment horizontal="center" vertical="center"/>
    </xf>
    <xf numFmtId="0" fontId="5" fillId="9" borderId="86" xfId="0" applyFont="1" applyFill="1" applyBorder="1" applyAlignment="1">
      <alignment wrapText="1"/>
    </xf>
    <xf numFmtId="0" fontId="5" fillId="9" borderId="87" xfId="0" applyFont="1" applyFill="1" applyBorder="1"/>
    <xf numFmtId="0" fontId="5" fillId="9" borderId="166" xfId="0" applyFont="1" applyFill="1" applyBorder="1"/>
    <xf numFmtId="0" fontId="13" fillId="9" borderId="85" xfId="0" applyFont="1" applyFill="1" applyBorder="1" applyAlignment="1">
      <alignment vertical="top"/>
    </xf>
    <xf numFmtId="0" fontId="5" fillId="9" borderId="155" xfId="0" applyFont="1" applyFill="1" applyBorder="1" applyAlignment="1">
      <alignment vertical="top"/>
    </xf>
    <xf numFmtId="0" fontId="12" fillId="9" borderId="157" xfId="0" applyFont="1" applyFill="1" applyBorder="1" applyAlignment="1">
      <alignment horizontal="center" vertical="center"/>
    </xf>
    <xf numFmtId="0" fontId="12" fillId="9" borderId="155" xfId="0" applyFont="1" applyFill="1" applyBorder="1" applyAlignment="1">
      <alignment horizontal="center" vertical="center"/>
    </xf>
    <xf numFmtId="0" fontId="5" fillId="9" borderId="211" xfId="0" applyFont="1" applyFill="1" applyBorder="1"/>
    <xf numFmtId="0" fontId="12" fillId="0" borderId="111" xfId="0" applyFont="1" applyBorder="1" applyAlignment="1">
      <alignment horizontal="center" vertical="center"/>
    </xf>
    <xf numFmtId="0" fontId="12" fillId="0" borderId="0" xfId="0" applyFont="1" applyAlignment="1">
      <alignment horizontal="center" vertical="center"/>
    </xf>
    <xf numFmtId="0" fontId="5" fillId="0" borderId="147" xfId="0" applyFont="1" applyBorder="1"/>
    <xf numFmtId="0" fontId="13" fillId="0" borderId="0" xfId="0" applyFont="1" applyAlignment="1">
      <alignment vertical="top"/>
    </xf>
    <xf numFmtId="0" fontId="13" fillId="0" borderId="101" xfId="0" applyFont="1" applyBorder="1" applyAlignment="1">
      <alignment vertical="top"/>
    </xf>
    <xf numFmtId="0" fontId="4" fillId="28" borderId="171" xfId="0" applyFont="1" applyFill="1" applyBorder="1"/>
    <xf numFmtId="0" fontId="4" fillId="28" borderId="172" xfId="0" applyFont="1" applyFill="1" applyBorder="1"/>
    <xf numFmtId="0" fontId="4" fillId="8" borderId="29" xfId="0" applyFont="1" applyFill="1" applyBorder="1" applyAlignment="1">
      <alignment vertical="top"/>
    </xf>
    <xf numFmtId="0" fontId="4" fillId="8" borderId="29" xfId="0" applyFont="1" applyFill="1" applyBorder="1" applyAlignment="1">
      <alignment wrapText="1"/>
    </xf>
    <xf numFmtId="0" fontId="4" fillId="8" borderId="163" xfId="0" applyFont="1" applyFill="1" applyBorder="1"/>
    <xf numFmtId="0" fontId="4" fillId="8" borderId="37" xfId="0" applyFont="1" applyFill="1" applyBorder="1"/>
    <xf numFmtId="0" fontId="12" fillId="8" borderId="29" xfId="0" applyFont="1" applyFill="1" applyBorder="1" applyAlignment="1">
      <alignment horizontal="center" vertical="center"/>
    </xf>
    <xf numFmtId="0" fontId="5" fillId="9" borderId="202" xfId="0" applyFont="1" applyFill="1" applyBorder="1"/>
    <xf numFmtId="0" fontId="5" fillId="9" borderId="112" xfId="0" applyFont="1" applyFill="1" applyBorder="1"/>
    <xf numFmtId="0" fontId="13" fillId="9" borderId="33" xfId="0" applyFont="1" applyFill="1" applyBorder="1" applyAlignment="1">
      <alignment vertical="top"/>
    </xf>
    <xf numFmtId="0" fontId="12" fillId="9" borderId="207" xfId="0" applyFont="1" applyFill="1" applyBorder="1" applyAlignment="1">
      <alignment horizontal="center" vertical="center"/>
    </xf>
    <xf numFmtId="0" fontId="12" fillId="9" borderId="32" xfId="0" applyFont="1" applyFill="1" applyBorder="1" applyAlignment="1">
      <alignment horizontal="center" vertical="center"/>
    </xf>
    <xf numFmtId="0" fontId="5" fillId="9" borderId="32" xfId="0" applyFont="1" applyFill="1" applyBorder="1" applyAlignment="1">
      <alignment vertical="top"/>
    </xf>
    <xf numFmtId="0" fontId="12" fillId="0" borderId="93" xfId="0" applyFont="1" applyBorder="1" applyAlignment="1">
      <alignment horizontal="center" vertical="center"/>
    </xf>
    <xf numFmtId="0" fontId="5" fillId="0" borderId="93" xfId="0" applyFont="1" applyBorder="1" applyAlignment="1">
      <alignment vertical="top"/>
    </xf>
    <xf numFmtId="0" fontId="5" fillId="0" borderId="93" xfId="0" applyFont="1" applyBorder="1" applyAlignment="1">
      <alignment wrapText="1"/>
    </xf>
    <xf numFmtId="0" fontId="5" fillId="0" borderId="164" xfId="0" applyFont="1" applyBorder="1"/>
    <xf numFmtId="0" fontId="13" fillId="0" borderId="93" xfId="0" applyFont="1" applyBorder="1" applyAlignment="1">
      <alignment vertical="top"/>
    </xf>
    <xf numFmtId="0" fontId="13" fillId="0" borderId="155" xfId="0" applyFont="1" applyBorder="1" applyAlignment="1">
      <alignment vertical="top"/>
    </xf>
    <xf numFmtId="0" fontId="12" fillId="0" borderId="155" xfId="0" applyFont="1" applyBorder="1" applyAlignment="1">
      <alignment horizontal="center" vertical="center"/>
    </xf>
    <xf numFmtId="0" fontId="12" fillId="8" borderId="101" xfId="0" applyFont="1" applyFill="1" applyBorder="1" applyAlignment="1">
      <alignment horizontal="center" vertical="center"/>
    </xf>
    <xf numFmtId="0" fontId="5" fillId="9" borderId="93" xfId="0" applyFont="1" applyFill="1" applyBorder="1" applyAlignment="1">
      <alignment wrapText="1"/>
    </xf>
    <xf numFmtId="0" fontId="5" fillId="9" borderId="101" xfId="0" applyFont="1" applyFill="1" applyBorder="1" applyAlignment="1">
      <alignment wrapText="1"/>
    </xf>
    <xf numFmtId="0" fontId="13" fillId="9" borderId="101" xfId="0" applyFont="1" applyFill="1" applyBorder="1" applyAlignment="1">
      <alignment vertical="top"/>
    </xf>
    <xf numFmtId="0" fontId="14" fillId="0" borderId="147" xfId="0" applyFont="1" applyBorder="1"/>
    <xf numFmtId="0" fontId="5" fillId="9" borderId="155" xfId="0" applyFont="1" applyFill="1" applyBorder="1" applyAlignment="1">
      <alignment wrapText="1"/>
    </xf>
    <xf numFmtId="0" fontId="5" fillId="9" borderId="203" xfId="0" applyFont="1" applyFill="1" applyBorder="1"/>
    <xf numFmtId="0" fontId="13" fillId="9" borderId="174" xfId="0" applyFont="1" applyFill="1" applyBorder="1" applyAlignment="1">
      <alignment vertical="top"/>
    </xf>
    <xf numFmtId="0" fontId="12" fillId="9" borderId="86" xfId="0" applyFont="1" applyFill="1" applyBorder="1" applyAlignment="1">
      <alignment horizontal="center" vertical="center"/>
    </xf>
    <xf numFmtId="0" fontId="4" fillId="9" borderId="86" xfId="0" applyFont="1" applyFill="1" applyBorder="1" applyAlignment="1">
      <alignment vertical="top"/>
    </xf>
    <xf numFmtId="0" fontId="4" fillId="9" borderId="86" xfId="0" applyFont="1" applyFill="1" applyBorder="1" applyAlignment="1">
      <alignment wrapText="1"/>
    </xf>
    <xf numFmtId="0" fontId="4" fillId="9" borderId="166" xfId="0" applyFont="1" applyFill="1" applyBorder="1"/>
    <xf numFmtId="0" fontId="4" fillId="9" borderId="101" xfId="0" applyFont="1" applyFill="1" applyBorder="1"/>
    <xf numFmtId="0" fontId="12" fillId="9" borderId="129" xfId="0" applyFont="1" applyFill="1" applyBorder="1" applyAlignment="1">
      <alignment horizontal="center" vertical="center"/>
    </xf>
    <xf numFmtId="0" fontId="4" fillId="9" borderId="130" xfId="0" applyFont="1" applyFill="1" applyBorder="1"/>
    <xf numFmtId="0" fontId="4" fillId="22" borderId="171" xfId="0" applyFont="1" applyFill="1" applyBorder="1"/>
    <xf numFmtId="0" fontId="4" fillId="22" borderId="172" xfId="0" applyFont="1" applyFill="1" applyBorder="1"/>
    <xf numFmtId="0" fontId="28" fillId="28" borderId="221" xfId="0" applyFont="1" applyFill="1" applyBorder="1" applyAlignment="1">
      <alignment horizontal="center" vertical="center"/>
    </xf>
    <xf numFmtId="0" fontId="28" fillId="28" borderId="223" xfId="0" applyFont="1" applyFill="1" applyBorder="1" applyAlignment="1">
      <alignment horizontal="center" vertical="center"/>
    </xf>
    <xf numFmtId="0" fontId="28" fillId="28" borderId="222" xfId="0" applyFont="1" applyFill="1" applyBorder="1" applyAlignment="1">
      <alignment horizontal="center" vertical="center"/>
    </xf>
    <xf numFmtId="0" fontId="28" fillId="28" borderId="170" xfId="0" applyFont="1" applyFill="1" applyBorder="1" applyAlignment="1">
      <alignment horizontal="center" vertical="center"/>
    </xf>
    <xf numFmtId="0" fontId="28" fillId="28" borderId="179" xfId="0" applyFont="1" applyFill="1" applyBorder="1" applyAlignment="1">
      <alignment horizontal="center" vertical="center"/>
    </xf>
    <xf numFmtId="0" fontId="28" fillId="28" borderId="180" xfId="0" applyFont="1" applyFill="1" applyBorder="1" applyAlignment="1">
      <alignment horizontal="center" vertical="center"/>
    </xf>
    <xf numFmtId="0" fontId="12" fillId="9" borderId="202" xfId="0" applyFont="1" applyFill="1" applyBorder="1" applyAlignment="1">
      <alignment horizontal="center" vertical="center"/>
    </xf>
    <xf numFmtId="0" fontId="5" fillId="9" borderId="202" xfId="0" applyFont="1" applyFill="1" applyBorder="1" applyAlignment="1">
      <alignment vertical="top"/>
    </xf>
    <xf numFmtId="0" fontId="5" fillId="9" borderId="202" xfId="0" applyFont="1" applyFill="1" applyBorder="1" applyAlignment="1">
      <alignment wrapText="1"/>
    </xf>
    <xf numFmtId="0" fontId="5" fillId="9" borderId="206" xfId="0" applyFont="1" applyFill="1" applyBorder="1"/>
    <xf numFmtId="0" fontId="5" fillId="9" borderId="204" xfId="0" applyFont="1" applyFill="1" applyBorder="1"/>
    <xf numFmtId="0" fontId="13" fillId="9" borderId="207" xfId="0" applyFont="1" applyFill="1" applyBorder="1" applyAlignment="1">
      <alignment vertical="top"/>
    </xf>
    <xf numFmtId="1" fontId="5" fillId="0" borderId="111" xfId="0" applyNumberFormat="1" applyFont="1" applyBorder="1" applyAlignment="1">
      <alignment vertical="top"/>
    </xf>
    <xf numFmtId="0" fontId="19" fillId="9" borderId="119" xfId="0" applyFont="1" applyFill="1" applyBorder="1" applyAlignment="1">
      <alignment horizontal="center" vertical="center"/>
    </xf>
    <xf numFmtId="0" fontId="19" fillId="9" borderId="37" xfId="0" applyFont="1" applyFill="1" applyBorder="1" applyAlignment="1">
      <alignment horizontal="center" vertical="center"/>
    </xf>
    <xf numFmtId="0" fontId="8" fillId="9" borderId="37" xfId="0" applyFont="1" applyFill="1" applyBorder="1"/>
    <xf numFmtId="0" fontId="12" fillId="9" borderId="119" xfId="0" applyFont="1" applyFill="1" applyBorder="1" applyAlignment="1">
      <alignment horizontal="center" vertical="center"/>
    </xf>
    <xf numFmtId="0" fontId="12" fillId="9" borderId="37" xfId="0" applyFont="1" applyFill="1" applyBorder="1" applyAlignment="1">
      <alignment horizontal="center" vertical="center"/>
    </xf>
    <xf numFmtId="0" fontId="4" fillId="9" borderId="120" xfId="0" applyFont="1" applyFill="1" applyBorder="1"/>
    <xf numFmtId="0" fontId="12" fillId="9" borderId="29" xfId="0" applyFont="1" applyFill="1" applyBorder="1" applyAlignment="1">
      <alignment horizontal="center" vertical="center"/>
    </xf>
    <xf numFmtId="0" fontId="28" fillId="28" borderId="193" xfId="0" applyFont="1" applyFill="1" applyBorder="1" applyAlignment="1">
      <alignment horizontal="center" vertical="center"/>
    </xf>
    <xf numFmtId="0" fontId="28" fillId="28" borderId="178" xfId="0" applyFont="1" applyFill="1" applyBorder="1" applyAlignment="1">
      <alignment horizontal="center" vertical="center"/>
    </xf>
    <xf numFmtId="0" fontId="5" fillId="9" borderId="86" xfId="0" applyFont="1" applyFill="1" applyBorder="1"/>
    <xf numFmtId="0" fontId="15" fillId="36" borderId="105" xfId="0" applyFont="1" applyFill="1" applyBorder="1" applyAlignment="1">
      <alignment horizontal="center" vertical="center"/>
    </xf>
    <xf numFmtId="0" fontId="11" fillId="36" borderId="105" xfId="0" applyFont="1" applyFill="1" applyBorder="1" applyAlignment="1">
      <alignment vertical="top"/>
    </xf>
    <xf numFmtId="0" fontId="11" fillId="36" borderId="105" xfId="0" applyFont="1" applyFill="1" applyBorder="1" applyAlignment="1">
      <alignment wrapText="1"/>
    </xf>
    <xf numFmtId="0" fontId="11" fillId="36" borderId="167" xfId="0" applyFont="1" applyFill="1" applyBorder="1"/>
    <xf numFmtId="0" fontId="4" fillId="8" borderId="86" xfId="0" applyFont="1" applyFill="1" applyBorder="1" applyAlignment="1">
      <alignment vertical="top"/>
    </xf>
    <xf numFmtId="0" fontId="4" fillId="8" borderId="86" xfId="0" applyFont="1" applyFill="1" applyBorder="1" applyAlignment="1">
      <alignment wrapText="1"/>
    </xf>
    <xf numFmtId="0" fontId="4" fillId="8" borderId="166" xfId="0" applyFont="1" applyFill="1" applyBorder="1"/>
    <xf numFmtId="0" fontId="19" fillId="9" borderId="129" xfId="0" applyFont="1" applyFill="1" applyBorder="1" applyAlignment="1">
      <alignment horizontal="center" vertical="center"/>
    </xf>
    <xf numFmtId="0" fontId="19" fillId="9" borderId="101" xfId="0" applyFont="1" applyFill="1" applyBorder="1" applyAlignment="1">
      <alignment horizontal="center" vertical="center"/>
    </xf>
    <xf numFmtId="0" fontId="8" fillId="9" borderId="101" xfId="0" applyFont="1" applyFill="1" applyBorder="1"/>
    <xf numFmtId="0" fontId="28" fillId="28" borderId="229" xfId="0" applyFont="1" applyFill="1" applyBorder="1" applyAlignment="1">
      <alignment horizontal="center" vertical="center"/>
    </xf>
    <xf numFmtId="0" fontId="4" fillId="8" borderId="109" xfId="0" applyFont="1" applyFill="1" applyBorder="1"/>
    <xf numFmtId="0" fontId="5" fillId="9" borderId="103" xfId="0" applyFont="1" applyFill="1" applyBorder="1"/>
    <xf numFmtId="0" fontId="15" fillId="36" borderId="29" xfId="0" applyFont="1" applyFill="1" applyBorder="1" applyAlignment="1">
      <alignment horizontal="center" vertical="center"/>
    </xf>
    <xf numFmtId="0" fontId="11" fillId="36" borderId="29" xfId="0" applyFont="1" applyFill="1" applyBorder="1" applyAlignment="1">
      <alignment vertical="top"/>
    </xf>
    <xf numFmtId="0" fontId="11" fillId="36" borderId="29" xfId="0" applyFont="1" applyFill="1" applyBorder="1" applyAlignment="1">
      <alignment wrapText="1"/>
    </xf>
    <xf numFmtId="0" fontId="11" fillId="36" borderId="163" xfId="0" applyFont="1" applyFill="1" applyBorder="1"/>
    <xf numFmtId="0" fontId="11" fillId="36" borderId="37" xfId="0" applyFont="1" applyFill="1" applyBorder="1"/>
    <xf numFmtId="0" fontId="4" fillId="8" borderId="192" xfId="0" applyFont="1" applyFill="1" applyBorder="1" applyAlignment="1">
      <alignment vertical="top"/>
    </xf>
    <xf numFmtId="0" fontId="28" fillId="9" borderId="181" xfId="0" applyFont="1" applyFill="1" applyBorder="1" applyAlignment="1">
      <alignment horizontal="center" vertical="center"/>
    </xf>
    <xf numFmtId="0" fontId="28" fillId="28" borderId="182" xfId="0" applyFont="1" applyFill="1" applyBorder="1" applyAlignment="1">
      <alignment horizontal="center" vertical="center"/>
    </xf>
    <xf numFmtId="0" fontId="5" fillId="9" borderId="111" xfId="0" applyFont="1" applyFill="1" applyBorder="1" applyAlignment="1">
      <alignment vertical="top" wrapText="1"/>
    </xf>
    <xf numFmtId="0" fontId="12" fillId="9" borderId="174" xfId="0" applyFont="1" applyFill="1" applyBorder="1" applyAlignment="1">
      <alignment horizontal="center" vertical="center"/>
    </xf>
    <xf numFmtId="0" fontId="5" fillId="0" borderId="155" xfId="0" applyFont="1" applyBorder="1" applyAlignment="1">
      <alignment vertical="top"/>
    </xf>
    <xf numFmtId="0" fontId="5" fillId="0" borderId="155" xfId="0" applyFont="1" applyBorder="1" applyAlignment="1">
      <alignment wrapText="1"/>
    </xf>
    <xf numFmtId="0" fontId="4" fillId="8" borderId="101" xfId="0" applyFont="1" applyFill="1" applyBorder="1" applyAlignment="1">
      <alignment vertical="top"/>
    </xf>
    <xf numFmtId="0" fontId="4" fillId="8" borderId="101" xfId="0" applyFont="1" applyFill="1" applyBorder="1" applyAlignment="1">
      <alignment wrapText="1"/>
    </xf>
    <xf numFmtId="0" fontId="5" fillId="9" borderId="204" xfId="0" applyFont="1" applyFill="1" applyBorder="1" applyAlignment="1">
      <alignment wrapText="1"/>
    </xf>
    <xf numFmtId="0" fontId="5" fillId="27" borderId="93" xfId="0" applyFont="1" applyFill="1" applyBorder="1" applyAlignment="1">
      <alignment wrapText="1"/>
    </xf>
    <xf numFmtId="0" fontId="11" fillId="27" borderId="111" xfId="0" applyFont="1" applyFill="1" applyBorder="1" applyAlignment="1">
      <alignment horizontal="center" vertical="center"/>
    </xf>
    <xf numFmtId="49" fontId="28" fillId="29" borderId="0" xfId="0" applyNumberFormat="1" applyFont="1" applyFill="1"/>
    <xf numFmtId="49" fontId="5" fillId="29" borderId="0" xfId="0" applyNumberFormat="1" applyFont="1" applyFill="1"/>
    <xf numFmtId="0" fontId="5" fillId="29" borderId="0" xfId="0" applyFont="1" applyFill="1"/>
    <xf numFmtId="49" fontId="44" fillId="29" borderId="0" xfId="0" applyNumberFormat="1" applyFont="1" applyFill="1"/>
    <xf numFmtId="0" fontId="5" fillId="40" borderId="90" xfId="0" applyFont="1" applyFill="1" applyBorder="1"/>
    <xf numFmtId="0" fontId="5" fillId="40" borderId="165" xfId="0" applyFont="1" applyFill="1" applyBorder="1"/>
    <xf numFmtId="0" fontId="12" fillId="41" borderId="43" xfId="0" applyFont="1" applyFill="1" applyBorder="1" applyAlignment="1">
      <alignment horizontal="center" vertical="center"/>
    </xf>
    <xf numFmtId="0" fontId="5" fillId="41" borderId="53" xfId="0" applyFont="1" applyFill="1" applyBorder="1"/>
    <xf numFmtId="0" fontId="13" fillId="41" borderId="16" xfId="0" applyFont="1" applyFill="1" applyBorder="1" applyAlignment="1">
      <alignment vertical="top"/>
    </xf>
    <xf numFmtId="0" fontId="12" fillId="9" borderId="123" xfId="0" applyFont="1" applyFill="1" applyBorder="1" applyAlignment="1">
      <alignment horizontal="center" vertical="center"/>
    </xf>
    <xf numFmtId="0" fontId="12" fillId="9" borderId="111" xfId="0" applyFont="1" applyFill="1" applyBorder="1" applyAlignment="1">
      <alignment horizontal="center" vertical="center"/>
    </xf>
    <xf numFmtId="0" fontId="12" fillId="9" borderId="46" xfId="0" applyFont="1" applyFill="1" applyBorder="1" applyAlignment="1">
      <alignment horizontal="center" vertical="center"/>
    </xf>
    <xf numFmtId="0" fontId="13" fillId="41" borderId="54" xfId="0" applyFont="1" applyFill="1" applyBorder="1" applyAlignment="1">
      <alignment vertical="top"/>
    </xf>
    <xf numFmtId="0" fontId="13" fillId="41" borderId="116" xfId="0" applyFont="1" applyFill="1" applyBorder="1" applyAlignment="1">
      <alignment vertical="top"/>
    </xf>
    <xf numFmtId="0" fontId="13" fillId="41" borderId="17" xfId="0" applyFont="1" applyFill="1" applyBorder="1" applyAlignment="1">
      <alignment vertical="top"/>
    </xf>
    <xf numFmtId="0" fontId="13" fillId="42" borderId="53" xfId="0" applyFont="1" applyFill="1" applyBorder="1" applyAlignment="1">
      <alignment vertical="top"/>
    </xf>
    <xf numFmtId="0" fontId="13" fillId="42" borderId="16" xfId="0" applyFont="1" applyFill="1" applyBorder="1" applyAlignment="1">
      <alignment vertical="top"/>
    </xf>
    <xf numFmtId="0" fontId="12" fillId="9" borderId="49" xfId="0" applyFont="1" applyFill="1" applyBorder="1" applyAlignment="1">
      <alignment horizontal="center" vertical="center"/>
    </xf>
    <xf numFmtId="0" fontId="5" fillId="42" borderId="124" xfId="0" applyFont="1" applyFill="1" applyBorder="1" applyAlignment="1">
      <alignment vertical="top"/>
    </xf>
    <xf numFmtId="0" fontId="12" fillId="33" borderId="170" xfId="0" applyFont="1" applyFill="1" applyBorder="1" applyAlignment="1">
      <alignment horizontal="center" vertical="center"/>
    </xf>
    <xf numFmtId="0" fontId="6" fillId="4" borderId="45" xfId="0" applyFont="1" applyFill="1" applyBorder="1" applyAlignment="1">
      <alignment vertical="top" wrapText="1"/>
    </xf>
    <xf numFmtId="0" fontId="5" fillId="0" borderId="21" xfId="0" applyFont="1" applyBorder="1" applyAlignment="1">
      <alignment vertical="top" wrapText="1"/>
    </xf>
    <xf numFmtId="0" fontId="5" fillId="4" borderId="22" xfId="0" applyFont="1" applyFill="1" applyBorder="1"/>
    <xf numFmtId="0" fontId="5" fillId="4" borderId="165" xfId="0" applyFont="1" applyFill="1" applyBorder="1"/>
    <xf numFmtId="0" fontId="12" fillId="5" borderId="43" xfId="0" applyFont="1" applyFill="1" applyBorder="1" applyAlignment="1">
      <alignment horizontal="center" vertical="center"/>
    </xf>
    <xf numFmtId="0" fontId="5" fillId="5" borderId="45" xfId="0" applyFont="1" applyFill="1" applyBorder="1" applyAlignment="1">
      <alignment vertical="top"/>
    </xf>
    <xf numFmtId="14" fontId="13" fillId="5" borderId="48" xfId="0" applyNumberFormat="1" applyFont="1" applyFill="1" applyBorder="1" applyAlignment="1">
      <alignment vertical="top"/>
    </xf>
    <xf numFmtId="0" fontId="5" fillId="5" borderId="50" xfId="0" applyFont="1" applyFill="1" applyBorder="1" applyAlignment="1">
      <alignment vertical="top"/>
    </xf>
    <xf numFmtId="0" fontId="5" fillId="5" borderId="124" xfId="0" applyFont="1" applyFill="1" applyBorder="1" applyAlignment="1">
      <alignment vertical="top"/>
    </xf>
    <xf numFmtId="0" fontId="5" fillId="5" borderId="42" xfId="0" applyFont="1" applyFill="1" applyBorder="1" applyAlignment="1">
      <alignment vertical="top"/>
    </xf>
    <xf numFmtId="0" fontId="12" fillId="15" borderId="43" xfId="0" applyFont="1" applyFill="1" applyBorder="1" applyAlignment="1">
      <alignment horizontal="center" vertical="center"/>
    </xf>
    <xf numFmtId="0" fontId="13" fillId="6" borderId="45" xfId="0" applyFont="1" applyFill="1" applyBorder="1" applyAlignment="1">
      <alignment vertical="top"/>
    </xf>
    <xf numFmtId="0" fontId="13" fillId="6" borderId="48" xfId="0" applyFont="1" applyFill="1" applyBorder="1" applyAlignment="1">
      <alignment vertical="top"/>
    </xf>
    <xf numFmtId="0" fontId="5" fillId="6" borderId="124" xfId="0" applyFont="1" applyFill="1" applyBorder="1" applyAlignment="1">
      <alignment vertical="top"/>
    </xf>
    <xf numFmtId="0" fontId="5" fillId="5" borderId="53" xfId="0" applyFont="1" applyFill="1" applyBorder="1"/>
    <xf numFmtId="0" fontId="13" fillId="5" borderId="16" xfId="0" applyFont="1" applyFill="1" applyBorder="1" applyAlignment="1">
      <alignment vertical="top"/>
    </xf>
    <xf numFmtId="0" fontId="13" fillId="5" borderId="54" xfId="0" applyFont="1" applyFill="1" applyBorder="1" applyAlignment="1">
      <alignment vertical="top"/>
    </xf>
    <xf numFmtId="0" fontId="13" fillId="5" borderId="116" xfId="0" applyFont="1" applyFill="1" applyBorder="1" applyAlignment="1">
      <alignment vertical="top"/>
    </xf>
    <xf numFmtId="0" fontId="13" fillId="5" borderId="17" xfId="0" applyFont="1" applyFill="1" applyBorder="1" applyAlignment="1">
      <alignment vertical="top"/>
    </xf>
    <xf numFmtId="0" fontId="13" fillId="6" borderId="53" xfId="0" applyFont="1" applyFill="1" applyBorder="1" applyAlignment="1">
      <alignment vertical="top"/>
    </xf>
    <xf numFmtId="0" fontId="13" fillId="6" borderId="16" xfId="0" applyFont="1" applyFill="1" applyBorder="1" applyAlignment="1">
      <alignment vertical="top"/>
    </xf>
    <xf numFmtId="0" fontId="12" fillId="25" borderId="170" xfId="0" applyFont="1" applyFill="1" applyBorder="1" applyAlignment="1">
      <alignment horizontal="center" vertical="center"/>
    </xf>
    <xf numFmtId="49" fontId="33" fillId="33" borderId="0" xfId="0" applyNumberFormat="1" applyFont="1" applyFill="1" applyAlignment="1">
      <alignment horizontal="center" vertical="center"/>
    </xf>
    <xf numFmtId="0" fontId="5" fillId="38" borderId="57" xfId="0" applyFont="1" applyFill="1" applyBorder="1" applyAlignment="1">
      <alignment vertical="top" wrapText="1"/>
    </xf>
    <xf numFmtId="0" fontId="5" fillId="40" borderId="22" xfId="0" applyFont="1" applyFill="1" applyBorder="1"/>
    <xf numFmtId="0" fontId="13" fillId="5" borderId="136" xfId="0" applyFont="1" applyFill="1" applyBorder="1" applyAlignment="1">
      <alignment vertical="top"/>
    </xf>
    <xf numFmtId="0" fontId="13" fillId="5" borderId="59" xfId="0" applyFont="1" applyFill="1" applyBorder="1" applyAlignment="1">
      <alignment vertical="top"/>
    </xf>
    <xf numFmtId="0" fontId="13" fillId="6" borderId="58" xfId="0" applyFont="1" applyFill="1" applyBorder="1" applyAlignment="1">
      <alignment vertical="top"/>
    </xf>
    <xf numFmtId="0" fontId="13" fillId="6" borderId="99" xfId="0" applyFont="1" applyFill="1" applyBorder="1" applyAlignment="1">
      <alignment vertical="top"/>
    </xf>
    <xf numFmtId="0" fontId="5" fillId="6" borderId="118" xfId="0" applyFont="1" applyFill="1" applyBorder="1" applyAlignment="1">
      <alignment vertical="top"/>
    </xf>
    <xf numFmtId="0" fontId="5" fillId="38" borderId="45" xfId="0" applyFont="1" applyFill="1" applyBorder="1" applyAlignment="1">
      <alignment vertical="top"/>
    </xf>
    <xf numFmtId="0" fontId="5" fillId="7" borderId="46" xfId="0" applyFont="1" applyFill="1" applyBorder="1" applyAlignment="1">
      <alignment vertical="top" wrapText="1"/>
    </xf>
    <xf numFmtId="0" fontId="5" fillId="18" borderId="99" xfId="0" applyFont="1" applyFill="1" applyBorder="1" applyAlignment="1">
      <alignment vertical="top" wrapText="1"/>
    </xf>
    <xf numFmtId="0" fontId="12" fillId="33" borderId="219" xfId="0" applyFont="1" applyFill="1" applyBorder="1" applyAlignment="1">
      <alignment horizontal="center" vertical="center"/>
    </xf>
    <xf numFmtId="0" fontId="5" fillId="0" borderId="189" xfId="0" applyFont="1" applyBorder="1" applyAlignment="1">
      <alignment vertical="top" wrapText="1"/>
    </xf>
    <xf numFmtId="0" fontId="5" fillId="4" borderId="152" xfId="0" applyFont="1" applyFill="1" applyBorder="1"/>
    <xf numFmtId="0" fontId="5" fillId="4" borderId="226" xfId="0" applyFont="1" applyFill="1" applyBorder="1"/>
    <xf numFmtId="0" fontId="12" fillId="5" borderId="153" xfId="0" applyFont="1" applyFill="1" applyBorder="1" applyAlignment="1">
      <alignment horizontal="center" vertical="center"/>
    </xf>
    <xf numFmtId="0" fontId="5" fillId="5" borderId="149" xfId="0" applyFont="1" applyFill="1" applyBorder="1"/>
    <xf numFmtId="0" fontId="13" fillId="5" borderId="151" xfId="0" applyFont="1" applyFill="1" applyBorder="1" applyAlignment="1">
      <alignment vertical="top"/>
    </xf>
    <xf numFmtId="0" fontId="12" fillId="9" borderId="156" xfId="0" applyFont="1" applyFill="1" applyBorder="1" applyAlignment="1">
      <alignment horizontal="center" vertical="center"/>
    </xf>
    <xf numFmtId="0" fontId="13" fillId="5" borderId="189" xfId="0" applyFont="1" applyFill="1" applyBorder="1" applyAlignment="1">
      <alignment vertical="top"/>
    </xf>
    <xf numFmtId="0" fontId="13" fillId="5" borderId="190" xfId="0" applyFont="1" applyFill="1" applyBorder="1" applyAlignment="1">
      <alignment vertical="top"/>
    </xf>
    <xf numFmtId="0" fontId="13" fillId="5" borderId="191" xfId="0" applyFont="1" applyFill="1" applyBorder="1" applyAlignment="1">
      <alignment vertical="top"/>
    </xf>
    <xf numFmtId="0" fontId="12" fillId="15" borderId="153" xfId="0" applyFont="1" applyFill="1" applyBorder="1" applyAlignment="1">
      <alignment horizontal="center" vertical="center"/>
    </xf>
    <xf numFmtId="0" fontId="13" fillId="6" borderId="149" xfId="0" applyFont="1" applyFill="1" applyBorder="1" applyAlignment="1">
      <alignment vertical="top"/>
    </xf>
    <xf numFmtId="0" fontId="13" fillId="6" borderId="151" xfId="0" applyFont="1" applyFill="1" applyBorder="1" applyAlignment="1">
      <alignment vertical="top"/>
    </xf>
    <xf numFmtId="0" fontId="12" fillId="9" borderId="154" xfId="0" applyFont="1" applyFill="1" applyBorder="1" applyAlignment="1">
      <alignment horizontal="center" vertical="center"/>
    </xf>
    <xf numFmtId="0" fontId="5" fillId="6" borderId="158" xfId="0" applyFont="1" applyFill="1" applyBorder="1" applyAlignment="1">
      <alignment vertical="top"/>
    </xf>
    <xf numFmtId="0" fontId="11" fillId="9" borderId="101" xfId="0" applyFont="1" applyFill="1" applyBorder="1"/>
    <xf numFmtId="0" fontId="4" fillId="9" borderId="231" xfId="0" applyFont="1" applyFill="1" applyBorder="1" applyAlignment="1">
      <alignment vertical="top"/>
    </xf>
    <xf numFmtId="0" fontId="11" fillId="35" borderId="38" xfId="0" applyFont="1" applyFill="1" applyBorder="1" applyAlignment="1">
      <alignment horizontal="center" vertical="center" textRotation="90"/>
    </xf>
    <xf numFmtId="0" fontId="3" fillId="31" borderId="51" xfId="0" applyFont="1" applyFill="1" applyBorder="1"/>
    <xf numFmtId="0" fontId="3" fillId="31" borderId="56" xfId="0" applyFont="1" applyFill="1" applyBorder="1"/>
    <xf numFmtId="0" fontId="37" fillId="29" borderId="186" xfId="0" applyFont="1" applyFill="1" applyBorder="1" applyAlignment="1">
      <alignment horizontal="center" vertical="center"/>
    </xf>
    <xf numFmtId="0" fontId="37" fillId="29" borderId="187" xfId="0" applyFont="1" applyFill="1" applyBorder="1" applyAlignment="1">
      <alignment horizontal="center" vertical="center"/>
    </xf>
    <xf numFmtId="0" fontId="4" fillId="28" borderId="199" xfId="0" applyFont="1" applyFill="1" applyBorder="1" applyAlignment="1">
      <alignment horizontal="center" vertical="center"/>
    </xf>
    <xf numFmtId="0" fontId="4" fillId="28" borderId="200" xfId="0" applyFont="1" applyFill="1" applyBorder="1" applyAlignment="1">
      <alignment horizontal="center" vertical="center"/>
    </xf>
    <xf numFmtId="0" fontId="4" fillId="28" borderId="176" xfId="0" applyFont="1" applyFill="1" applyBorder="1" applyAlignment="1">
      <alignment horizontal="center" vertical="center"/>
    </xf>
    <xf numFmtId="0" fontId="4" fillId="28" borderId="177" xfId="0" applyFont="1" applyFill="1" applyBorder="1" applyAlignment="1">
      <alignment horizontal="center" vertical="center"/>
    </xf>
    <xf numFmtId="0" fontId="4" fillId="28" borderId="186" xfId="0" applyFont="1" applyFill="1" applyBorder="1" applyAlignment="1">
      <alignment horizontal="center" vertical="center"/>
    </xf>
    <xf numFmtId="0" fontId="4" fillId="28" borderId="187" xfId="0" applyFont="1" applyFill="1" applyBorder="1" applyAlignment="1">
      <alignment horizontal="center" vertical="center"/>
    </xf>
    <xf numFmtId="0" fontId="5" fillId="32" borderId="210" xfId="0" applyFont="1" applyFill="1" applyBorder="1" applyAlignment="1">
      <alignment vertical="top" wrapText="1"/>
    </xf>
    <xf numFmtId="0" fontId="5" fillId="32" borderId="151" xfId="0" applyFont="1" applyFill="1" applyBorder="1" applyAlignment="1">
      <alignment vertical="top" wrapText="1"/>
    </xf>
    <xf numFmtId="0" fontId="5" fillId="32" borderId="191" xfId="0" applyFont="1" applyFill="1" applyBorder="1" applyAlignment="1">
      <alignment vertical="top" wrapText="1"/>
    </xf>
    <xf numFmtId="0" fontId="5" fillId="30" borderId="67" xfId="0" applyFont="1" applyFill="1" applyBorder="1" applyAlignment="1">
      <alignment vertical="top" wrapText="1"/>
    </xf>
    <xf numFmtId="0" fontId="3" fillId="31" borderId="3" xfId="0" applyFont="1" applyFill="1" applyBorder="1" applyAlignment="1">
      <alignment vertical="top"/>
    </xf>
    <xf numFmtId="0" fontId="3" fillId="31" borderId="6" xfId="0" applyFont="1" applyFill="1" applyBorder="1" applyAlignment="1">
      <alignment vertical="top"/>
    </xf>
    <xf numFmtId="0" fontId="5" fillId="11" borderId="14" xfId="0" applyFont="1" applyFill="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5" fillId="7" borderId="210" xfId="0" applyFont="1" applyFill="1" applyBorder="1" applyAlignment="1">
      <alignment vertical="top" wrapText="1"/>
    </xf>
    <xf numFmtId="0" fontId="3" fillId="18" borderId="151" xfId="0" applyFont="1" applyFill="1" applyBorder="1" applyAlignment="1">
      <alignment vertical="top"/>
    </xf>
    <xf numFmtId="0" fontId="3" fillId="18" borderId="191" xfId="0" applyFont="1" applyFill="1" applyBorder="1" applyAlignment="1">
      <alignment vertical="top"/>
    </xf>
    <xf numFmtId="0" fontId="4" fillId="11" borderId="91" xfId="0" applyFont="1" applyFill="1" applyBorder="1" applyAlignment="1">
      <alignment vertical="top" wrapText="1"/>
    </xf>
    <xf numFmtId="0" fontId="29" fillId="0" borderId="48" xfId="0" applyFont="1" applyBorder="1" applyAlignment="1">
      <alignment vertical="top"/>
    </xf>
    <xf numFmtId="0" fontId="29" fillId="0" borderId="92" xfId="0" applyFont="1" applyBorder="1" applyAlignment="1">
      <alignment vertical="top"/>
    </xf>
    <xf numFmtId="0" fontId="5" fillId="11" borderId="210" xfId="0" applyFont="1" applyFill="1" applyBorder="1" applyAlignment="1">
      <alignment vertical="top" wrapText="1"/>
    </xf>
    <xf numFmtId="0" fontId="5" fillId="11" borderId="151" xfId="0" applyFont="1" applyFill="1" applyBorder="1" applyAlignment="1">
      <alignment vertical="top" wrapText="1"/>
    </xf>
    <xf numFmtId="0" fontId="5" fillId="11" borderId="191" xfId="0" applyFont="1" applyFill="1" applyBorder="1" applyAlignment="1">
      <alignment vertical="top" wrapText="1"/>
    </xf>
    <xf numFmtId="0" fontId="4" fillId="28" borderId="233" xfId="0" applyFont="1" applyFill="1" applyBorder="1" applyAlignment="1">
      <alignment horizontal="center" vertical="center"/>
    </xf>
    <xf numFmtId="0" fontId="4" fillId="28" borderId="234" xfId="0" applyFont="1" applyFill="1" applyBorder="1" applyAlignment="1">
      <alignment horizontal="center" vertical="center"/>
    </xf>
    <xf numFmtId="0" fontId="5" fillId="11" borderId="83" xfId="0" applyFont="1" applyFill="1" applyBorder="1" applyAlignment="1">
      <alignment vertical="top" wrapText="1"/>
    </xf>
    <xf numFmtId="0" fontId="3" fillId="0" borderId="81" xfId="0" applyFont="1" applyBorder="1" applyAlignment="1">
      <alignment vertical="top"/>
    </xf>
    <xf numFmtId="0" fontId="3" fillId="0" borderId="84" xfId="0" applyFont="1" applyBorder="1" applyAlignment="1">
      <alignment vertical="top"/>
    </xf>
    <xf numFmtId="0" fontId="4" fillId="30" borderId="91" xfId="0" applyFont="1" applyFill="1" applyBorder="1" applyAlignment="1">
      <alignment vertical="top" wrapText="1"/>
    </xf>
    <xf numFmtId="0" fontId="29" fillId="31" borderId="48" xfId="0" applyFont="1" applyFill="1" applyBorder="1" applyAlignment="1">
      <alignment vertical="top"/>
    </xf>
    <xf numFmtId="0" fontId="29" fillId="31" borderId="92" xfId="0" applyFont="1" applyFill="1" applyBorder="1" applyAlignment="1">
      <alignment vertical="top"/>
    </xf>
    <xf numFmtId="0" fontId="5" fillId="30" borderId="210" xfId="0" applyFont="1" applyFill="1" applyBorder="1" applyAlignment="1">
      <alignment vertical="top" wrapText="1"/>
    </xf>
    <xf numFmtId="0" fontId="5" fillId="30" borderId="151" xfId="0" applyFont="1" applyFill="1" applyBorder="1" applyAlignment="1">
      <alignment vertical="top" wrapText="1"/>
    </xf>
    <xf numFmtId="0" fontId="5" fillId="30" borderId="191" xfId="0" applyFont="1" applyFill="1" applyBorder="1" applyAlignment="1">
      <alignment vertical="top" wrapText="1"/>
    </xf>
    <xf numFmtId="0" fontId="5" fillId="30" borderId="74" xfId="0" applyFont="1" applyFill="1" applyBorder="1" applyAlignment="1">
      <alignment vertical="top" wrapText="1"/>
    </xf>
    <xf numFmtId="0" fontId="3" fillId="31" borderId="75" xfId="0" applyFont="1" applyFill="1" applyBorder="1" applyAlignment="1">
      <alignment vertical="top" wrapText="1"/>
    </xf>
    <xf numFmtId="0" fontId="3" fillId="31" borderId="76" xfId="0" applyFont="1" applyFill="1" applyBorder="1" applyAlignment="1">
      <alignment vertical="top" wrapText="1"/>
    </xf>
    <xf numFmtId="0" fontId="3" fillId="31" borderId="75" xfId="0" applyFont="1" applyFill="1" applyBorder="1" applyAlignment="1">
      <alignment vertical="top"/>
    </xf>
    <xf numFmtId="0" fontId="3" fillId="31" borderId="76" xfId="0" applyFont="1" applyFill="1" applyBorder="1" applyAlignment="1">
      <alignment vertical="top"/>
    </xf>
    <xf numFmtId="0" fontId="5" fillId="11" borderId="183" xfId="0" applyFont="1" applyFill="1" applyBorder="1" applyAlignment="1">
      <alignment vertical="top" wrapText="1"/>
    </xf>
    <xf numFmtId="0" fontId="5" fillId="11" borderId="184" xfId="0" applyFont="1" applyFill="1" applyBorder="1" applyAlignment="1">
      <alignment vertical="top" wrapText="1"/>
    </xf>
    <xf numFmtId="0" fontId="5" fillId="11" borderId="185" xfId="0" applyFont="1" applyFill="1" applyBorder="1" applyAlignment="1">
      <alignment vertical="top" wrapText="1"/>
    </xf>
    <xf numFmtId="0" fontId="5" fillId="11" borderId="67" xfId="0" applyFont="1" applyFill="1" applyBorder="1" applyAlignment="1">
      <alignment vertical="top" wrapText="1"/>
    </xf>
    <xf numFmtId="0" fontId="3" fillId="0" borderId="3" xfId="0" applyFont="1" applyBorder="1" applyAlignment="1">
      <alignment vertical="top"/>
    </xf>
    <xf numFmtId="0" fontId="3" fillId="0" borderId="6" xfId="0" applyFont="1" applyBorder="1" applyAlignment="1">
      <alignment vertical="top"/>
    </xf>
    <xf numFmtId="0" fontId="5" fillId="11" borderId="74" xfId="0" applyFont="1" applyFill="1" applyBorder="1" applyAlignment="1">
      <alignment vertical="top"/>
    </xf>
    <xf numFmtId="0" fontId="3" fillId="0" borderId="75" xfId="0" applyFont="1" applyBorder="1" applyAlignment="1">
      <alignment vertical="top"/>
    </xf>
    <xf numFmtId="0" fontId="3" fillId="0" borderId="76" xfId="0" applyFont="1" applyBorder="1" applyAlignment="1">
      <alignment vertical="top"/>
    </xf>
    <xf numFmtId="0" fontId="5" fillId="11" borderId="210" xfId="0" applyFont="1" applyFill="1" applyBorder="1" applyAlignment="1">
      <alignment vertical="top"/>
    </xf>
    <xf numFmtId="0" fontId="3" fillId="0" borderId="151" xfId="0" applyFont="1" applyBorder="1" applyAlignment="1">
      <alignment vertical="top"/>
    </xf>
    <xf numFmtId="0" fontId="3" fillId="0" borderId="191" xfId="0" applyFont="1" applyBorder="1" applyAlignment="1">
      <alignment vertical="top"/>
    </xf>
    <xf numFmtId="0" fontId="5" fillId="11" borderId="67" xfId="0" applyFont="1" applyFill="1" applyBorder="1" applyAlignment="1">
      <alignment vertical="top"/>
    </xf>
    <xf numFmtId="0" fontId="4" fillId="11" borderId="213" xfId="0" applyFont="1" applyFill="1" applyBorder="1" applyAlignment="1">
      <alignment vertical="top" wrapText="1"/>
    </xf>
    <xf numFmtId="0" fontId="29" fillId="0" borderId="173" xfId="0" applyFont="1" applyBorder="1" applyAlignment="1">
      <alignment vertical="top"/>
    </xf>
    <xf numFmtId="0" fontId="29" fillId="0" borderId="111" xfId="0" applyFont="1" applyBorder="1" applyAlignment="1">
      <alignment vertical="top"/>
    </xf>
    <xf numFmtId="0" fontId="29" fillId="0" borderId="214" xfId="0" applyFont="1" applyBorder="1" applyAlignment="1">
      <alignment vertical="top"/>
    </xf>
    <xf numFmtId="0" fontId="3" fillId="31" borderId="88" xfId="0" applyFont="1" applyFill="1" applyBorder="1"/>
    <xf numFmtId="0" fontId="5" fillId="11" borderId="74" xfId="0" applyFont="1" applyFill="1" applyBorder="1" applyAlignment="1">
      <alignment vertical="top" wrapText="1"/>
    </xf>
    <xf numFmtId="0" fontId="5" fillId="30" borderId="67" xfId="0" applyFont="1" applyFill="1" applyBorder="1" applyAlignment="1">
      <alignment vertical="top"/>
    </xf>
    <xf numFmtId="0" fontId="5" fillId="30" borderId="14" xfId="0" applyFont="1" applyFill="1" applyBorder="1" applyAlignment="1">
      <alignment vertical="top"/>
    </xf>
    <xf numFmtId="0" fontId="3" fillId="31" borderId="8" xfId="0" applyFont="1" applyFill="1" applyBorder="1" applyAlignment="1">
      <alignment vertical="top"/>
    </xf>
    <xf numFmtId="0" fontId="3" fillId="31" borderId="11" xfId="0" applyFont="1" applyFill="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vertical="top" wrapText="1"/>
    </xf>
    <xf numFmtId="0" fontId="5" fillId="11" borderId="83" xfId="0" applyFont="1" applyFill="1" applyBorder="1" applyAlignment="1">
      <alignment vertical="top"/>
    </xf>
    <xf numFmtId="0" fontId="14" fillId="0" borderId="3" xfId="0" applyFont="1" applyBorder="1" applyAlignment="1">
      <alignment vertical="top"/>
    </xf>
    <xf numFmtId="0" fontId="14" fillId="0" borderId="6" xfId="0" applyFont="1" applyBorder="1" applyAlignment="1">
      <alignment vertical="top"/>
    </xf>
    <xf numFmtId="0" fontId="4" fillId="11" borderId="67" xfId="0" applyFont="1" applyFill="1" applyBorder="1" applyAlignment="1">
      <alignment vertical="top" wrapText="1"/>
    </xf>
    <xf numFmtId="0" fontId="29" fillId="0" borderId="3" xfId="0" applyFont="1" applyBorder="1" applyAlignment="1">
      <alignment vertical="top"/>
    </xf>
    <xf numFmtId="0" fontId="29" fillId="0" borderId="6" xfId="0" applyFont="1" applyBorder="1" applyAlignment="1">
      <alignment vertical="top"/>
    </xf>
    <xf numFmtId="0" fontId="3" fillId="19" borderId="16" xfId="0" applyFont="1" applyFill="1" applyBorder="1"/>
    <xf numFmtId="0" fontId="3" fillId="19" borderId="116" xfId="0" applyFont="1" applyFill="1" applyBorder="1"/>
    <xf numFmtId="0" fontId="5" fillId="22" borderId="164" xfId="0" applyFont="1" applyFill="1" applyBorder="1" applyAlignment="1">
      <alignment vertical="center" wrapText="1"/>
    </xf>
    <xf numFmtId="0" fontId="5" fillId="22" borderId="147" xfId="0" applyFont="1" applyFill="1" applyBorder="1" applyAlignment="1">
      <alignment vertical="center" wrapText="1"/>
    </xf>
    <xf numFmtId="0" fontId="12" fillId="9" borderId="85" xfId="0" applyFont="1" applyFill="1" applyBorder="1" applyAlignment="1">
      <alignment horizontal="center" vertical="center"/>
    </xf>
    <xf numFmtId="0" fontId="12" fillId="9" borderId="101" xfId="0" applyFont="1" applyFill="1" applyBorder="1" applyAlignment="1">
      <alignment horizontal="center" vertical="center"/>
    </xf>
    <xf numFmtId="0" fontId="5" fillId="11" borderId="89" xfId="0" applyFont="1" applyFill="1" applyBorder="1" applyAlignment="1">
      <alignment vertical="top" wrapText="1"/>
    </xf>
    <xf numFmtId="0" fontId="3" fillId="0" borderId="99" xfId="0" applyFont="1" applyBorder="1" applyAlignment="1">
      <alignment vertical="top"/>
    </xf>
    <xf numFmtId="0" fontId="3" fillId="0" borderId="90" xfId="0" applyFont="1" applyBorder="1" applyAlignment="1">
      <alignment vertical="top"/>
    </xf>
    <xf numFmtId="0" fontId="5" fillId="30" borderId="183" xfId="0" applyFont="1" applyFill="1" applyBorder="1" applyAlignment="1">
      <alignment horizontal="left" vertical="top" wrapText="1"/>
    </xf>
    <xf numFmtId="0" fontId="3" fillId="31" borderId="184" xfId="0" applyFont="1" applyFill="1" applyBorder="1" applyAlignment="1">
      <alignment vertical="top"/>
    </xf>
    <xf numFmtId="0" fontId="3" fillId="31" borderId="185" xfId="0" applyFont="1" applyFill="1" applyBorder="1" applyAlignment="1">
      <alignment vertical="top"/>
    </xf>
    <xf numFmtId="0" fontId="4" fillId="0" borderId="28" xfId="0" applyFont="1" applyBorder="1" applyAlignment="1">
      <alignment horizontal="center"/>
    </xf>
    <xf numFmtId="0" fontId="3" fillId="0" borderId="28" xfId="0" applyFont="1" applyBorder="1"/>
    <xf numFmtId="0" fontId="3" fillId="0" borderId="30" xfId="0" applyFont="1" applyBorder="1"/>
    <xf numFmtId="0" fontId="23" fillId="15" borderId="15" xfId="0" applyFont="1" applyFill="1" applyBorder="1" applyAlignment="1">
      <alignment horizontal="left" vertical="top" wrapText="1"/>
    </xf>
    <xf numFmtId="0" fontId="3" fillId="13" borderId="16" xfId="0" applyFont="1" applyFill="1" applyBorder="1"/>
    <xf numFmtId="0" fontId="3" fillId="13" borderId="116" xfId="0" applyFont="1" applyFill="1" applyBorder="1"/>
    <xf numFmtId="0" fontId="4" fillId="29" borderId="28" xfId="0" applyFont="1" applyFill="1" applyBorder="1" applyAlignment="1">
      <alignment horizontal="center"/>
    </xf>
    <xf numFmtId="0" fontId="3" fillId="29" borderId="28" xfId="0" applyFont="1" applyFill="1" applyBorder="1"/>
    <xf numFmtId="0" fontId="3" fillId="29" borderId="30" xfId="0" applyFont="1" applyFill="1" applyBorder="1"/>
    <xf numFmtId="0" fontId="4" fillId="8" borderId="34" xfId="0" applyFont="1" applyFill="1" applyBorder="1" applyAlignment="1">
      <alignment horizontal="center"/>
    </xf>
    <xf numFmtId="0" fontId="3" fillId="0" borderId="35" xfId="0" applyFont="1" applyBorder="1"/>
    <xf numFmtId="0" fontId="3" fillId="0" borderId="36" xfId="0" applyFont="1" applyBorder="1"/>
    <xf numFmtId="0" fontId="2" fillId="3" borderId="2" xfId="0" applyFont="1" applyFill="1" applyBorder="1" applyAlignment="1">
      <alignment vertical="top" wrapText="1"/>
    </xf>
    <xf numFmtId="0" fontId="3" fillId="0" borderId="3" xfId="0" applyFont="1" applyBorder="1"/>
    <xf numFmtId="0" fontId="3" fillId="0" borderId="4" xfId="0" applyFont="1" applyBorder="1"/>
    <xf numFmtId="0" fontId="4" fillId="5" borderId="142" xfId="0" applyFont="1" applyFill="1" applyBorder="1" applyAlignment="1">
      <alignment horizontal="left" vertical="top" wrapText="1"/>
    </xf>
    <xf numFmtId="0" fontId="3" fillId="19" borderId="143" xfId="0" applyFont="1" applyFill="1" applyBorder="1"/>
    <xf numFmtId="0" fontId="5" fillId="4" borderId="160" xfId="0" applyFont="1" applyFill="1" applyBorder="1" applyAlignment="1">
      <alignment horizontal="left" vertical="top" wrapText="1"/>
    </xf>
    <xf numFmtId="0" fontId="3" fillId="0" borderId="99" xfId="0" applyFont="1" applyBorder="1"/>
    <xf numFmtId="0" fontId="3" fillId="0" borderId="90" xfId="0" applyFont="1" applyBorder="1"/>
    <xf numFmtId="0" fontId="5" fillId="13" borderId="115" xfId="0" applyFont="1" applyFill="1" applyBorder="1" applyAlignment="1">
      <alignment horizontal="left" vertical="top" wrapText="1"/>
    </xf>
    <xf numFmtId="0" fontId="3" fillId="13" borderId="17" xfId="0" applyFont="1" applyFill="1" applyBorder="1"/>
    <xf numFmtId="0" fontId="5" fillId="29" borderId="119" xfId="0" applyFont="1" applyFill="1" applyBorder="1" applyAlignment="1">
      <alignment horizontal="center"/>
    </xf>
    <xf numFmtId="0" fontId="3" fillId="29" borderId="37" xfId="0" applyFont="1" applyFill="1" applyBorder="1"/>
    <xf numFmtId="0" fontId="3" fillId="29" borderId="120" xfId="0" applyFont="1" applyFill="1" applyBorder="1"/>
    <xf numFmtId="0" fontId="4" fillId="8" borderId="121" xfId="0" applyFont="1" applyFill="1" applyBorder="1" applyAlignment="1">
      <alignment horizontal="center"/>
    </xf>
    <xf numFmtId="0" fontId="3" fillId="0" borderId="93" xfId="0" applyFont="1" applyBorder="1"/>
    <xf numFmtId="0" fontId="3" fillId="0" borderId="122" xfId="0" applyFont="1" applyBorder="1"/>
    <xf numFmtId="0" fontId="4" fillId="8" borderId="119" xfId="0" applyFont="1" applyFill="1" applyBorder="1" applyAlignment="1">
      <alignment horizontal="center"/>
    </xf>
    <xf numFmtId="0" fontId="3" fillId="0" borderId="37" xfId="0" applyFont="1" applyBorder="1"/>
    <xf numFmtId="0" fontId="3" fillId="0" borderId="108" xfId="0" applyFont="1" applyBorder="1"/>
    <xf numFmtId="0" fontId="13" fillId="5" borderId="12" xfId="0" applyFont="1" applyFill="1" applyBorder="1" applyAlignment="1">
      <alignment horizontal="left" vertical="top" wrapText="1"/>
    </xf>
    <xf numFmtId="0" fontId="27" fillId="19" borderId="8" xfId="0" applyFont="1" applyFill="1" applyBorder="1"/>
    <xf numFmtId="0" fontId="27" fillId="19" borderId="16" xfId="0" applyFont="1" applyFill="1" applyBorder="1"/>
    <xf numFmtId="0" fontId="5" fillId="0" borderId="119" xfId="0" applyFont="1" applyBorder="1" applyAlignment="1">
      <alignment horizontal="center"/>
    </xf>
    <xf numFmtId="0" fontId="3" fillId="0" borderId="120" xfId="0" applyFont="1" applyBorder="1"/>
    <xf numFmtId="0" fontId="4" fillId="0" borderId="119" xfId="0" applyFont="1" applyBorder="1" applyAlignment="1">
      <alignment horizontal="center" vertical="top"/>
    </xf>
    <xf numFmtId="0" fontId="32" fillId="4" borderId="7" xfId="0" applyFont="1" applyFill="1" applyBorder="1" applyAlignment="1">
      <alignment vertical="top" wrapText="1"/>
    </xf>
    <xf numFmtId="0" fontId="3" fillId="0" borderId="8" xfId="0" applyFont="1" applyBorder="1"/>
    <xf numFmtId="0" fontId="3" fillId="0" borderId="9" xfId="0" applyFont="1" applyBorder="1"/>
    <xf numFmtId="0" fontId="4" fillId="9" borderId="119" xfId="0" applyFont="1" applyFill="1" applyBorder="1" applyAlignment="1">
      <alignment horizontal="center"/>
    </xf>
    <xf numFmtId="0" fontId="4" fillId="5" borderId="115" xfId="0" applyFont="1" applyFill="1" applyBorder="1" applyAlignment="1">
      <alignment horizontal="left" vertical="top" wrapText="1"/>
    </xf>
    <xf numFmtId="0" fontId="5" fillId="22" borderId="203" xfId="0" applyFont="1" applyFill="1" applyBorder="1" applyAlignment="1">
      <alignment vertical="center" wrapText="1"/>
    </xf>
    <xf numFmtId="0" fontId="4" fillId="29" borderId="119" xfId="0" applyFont="1" applyFill="1" applyBorder="1" applyAlignment="1">
      <alignment horizontal="center" vertical="top"/>
    </xf>
    <xf numFmtId="0" fontId="3" fillId="29" borderId="108" xfId="0" applyFont="1" applyFill="1" applyBorder="1"/>
    <xf numFmtId="0" fontId="5" fillId="9" borderId="164" xfId="0" applyFont="1" applyFill="1" applyBorder="1" applyAlignment="1">
      <alignment vertical="center" wrapText="1"/>
    </xf>
    <xf numFmtId="0" fontId="5" fillId="9" borderId="166" xfId="0" applyFont="1" applyFill="1" applyBorder="1" applyAlignment="1">
      <alignment vertical="center" wrapText="1"/>
    </xf>
    <xf numFmtId="0" fontId="4" fillId="11" borderId="216" xfId="0" applyFont="1" applyFill="1" applyBorder="1" applyAlignment="1">
      <alignment vertical="top" wrapText="1"/>
    </xf>
    <xf numFmtId="0" fontId="29" fillId="0" borderId="217" xfId="0" applyFont="1" applyBorder="1" applyAlignment="1">
      <alignment vertical="top"/>
    </xf>
    <xf numFmtId="0" fontId="29" fillId="0" borderId="218" xfId="0" applyFont="1" applyBorder="1" applyAlignment="1">
      <alignment vertical="top"/>
    </xf>
    <xf numFmtId="0" fontId="5" fillId="11" borderId="14" xfId="0" applyFont="1" applyFill="1" applyBorder="1" applyAlignment="1">
      <alignment vertical="top" wrapText="1"/>
    </xf>
    <xf numFmtId="0" fontId="32" fillId="4" borderId="7" xfId="0" applyFont="1" applyFill="1" applyBorder="1" applyAlignment="1" applyProtection="1">
      <alignment vertical="top" wrapText="1"/>
      <protection locked="0"/>
    </xf>
    <xf numFmtId="0" fontId="3" fillId="0" borderId="8" xfId="0" applyFont="1" applyBorder="1" applyProtection="1">
      <protection locked="0"/>
    </xf>
    <xf numFmtId="0" fontId="3" fillId="0" borderId="9" xfId="0" applyFont="1" applyBorder="1" applyProtection="1">
      <protection locked="0"/>
    </xf>
    <xf numFmtId="0" fontId="4" fillId="4" borderId="5" xfId="0" applyFont="1" applyFill="1" applyBorder="1" applyAlignment="1" applyProtection="1">
      <alignment horizontal="left" vertical="top" wrapText="1"/>
      <protection locked="0"/>
    </xf>
    <xf numFmtId="0" fontId="3" fillId="0" borderId="3" xfId="0" applyFont="1" applyBorder="1" applyProtection="1">
      <protection locked="0"/>
    </xf>
    <xf numFmtId="0" fontId="3" fillId="0" borderId="6" xfId="0" applyFont="1" applyBorder="1" applyProtection="1">
      <protection locked="0"/>
    </xf>
    <xf numFmtId="0" fontId="5" fillId="0" borderId="21" xfId="0" applyFont="1" applyBorder="1" applyAlignment="1" applyProtection="1">
      <alignment vertical="top" wrapText="1"/>
    </xf>
    <xf numFmtId="0" fontId="5" fillId="38" borderId="57" xfId="0" applyFont="1" applyFill="1" applyBorder="1" applyAlignment="1" applyProtection="1">
      <alignment vertical="top" wrapText="1"/>
    </xf>
    <xf numFmtId="0" fontId="5" fillId="0" borderId="189" xfId="0" applyFont="1" applyBorder="1" applyAlignment="1" applyProtection="1">
      <alignment vertical="top" wrapText="1"/>
    </xf>
    <xf numFmtId="2" fontId="5" fillId="0" borderId="21" xfId="0" applyNumberFormat="1" applyFont="1" applyBorder="1" applyAlignment="1" applyProtection="1">
      <alignment vertical="top" wrapText="1"/>
    </xf>
    <xf numFmtId="0" fontId="5" fillId="18" borderId="99" xfId="0" applyFont="1" applyFill="1" applyBorder="1" applyAlignment="1" applyProtection="1">
      <alignment vertical="top" wrapText="1"/>
    </xf>
    <xf numFmtId="0" fontId="5" fillId="18" borderId="189" xfId="0" applyFont="1" applyFill="1" applyBorder="1" applyAlignment="1" applyProtection="1">
      <alignment vertical="top" wrapText="1"/>
    </xf>
    <xf numFmtId="0" fontId="4" fillId="9" borderId="29" xfId="0" applyFont="1" applyFill="1" applyBorder="1" applyAlignment="1" applyProtection="1">
      <alignment wrapText="1"/>
    </xf>
    <xf numFmtId="0" fontId="5" fillId="18" borderId="151" xfId="0" applyFont="1" applyFill="1" applyBorder="1" applyAlignment="1" applyProtection="1">
      <alignment vertical="top" wrapText="1"/>
    </xf>
    <xf numFmtId="0" fontId="5" fillId="0" borderId="154" xfId="0" applyFont="1" applyBorder="1" applyAlignment="1" applyProtection="1">
      <alignment vertical="top" wrapText="1"/>
    </xf>
    <xf numFmtId="0" fontId="5" fillId="0" borderId="57" xfId="0" applyFont="1" applyBorder="1" applyAlignment="1" applyProtection="1">
      <alignment vertical="top" wrapText="1"/>
    </xf>
    <xf numFmtId="0" fontId="5" fillId="38" borderId="170" xfId="0" applyFont="1" applyFill="1" applyBorder="1" applyAlignment="1" applyProtection="1">
      <alignment vertical="top" wrapText="1"/>
    </xf>
    <xf numFmtId="0" fontId="5" fillId="0" borderId="49" xfId="0" applyFont="1" applyBorder="1" applyAlignment="1" applyProtection="1">
      <alignment vertical="top" wrapText="1"/>
    </xf>
    <xf numFmtId="0" fontId="5" fillId="0" borderId="47" xfId="0" applyFont="1" applyBorder="1" applyAlignment="1" applyProtection="1">
      <alignment vertical="top" wrapText="1"/>
    </xf>
    <xf numFmtId="0" fontId="5" fillId="0" borderId="47" xfId="0" quotePrefix="1" applyFont="1" applyBorder="1" applyAlignment="1" applyProtection="1">
      <alignment vertical="top" wrapText="1"/>
    </xf>
    <xf numFmtId="0" fontId="5" fillId="0" borderId="48" xfId="0" applyFont="1" applyBorder="1" applyAlignment="1" applyProtection="1">
      <alignment vertical="top" wrapText="1"/>
    </xf>
    <xf numFmtId="0" fontId="5" fillId="0" borderId="99" xfId="0" applyFont="1" applyBorder="1" applyAlignment="1" applyProtection="1">
      <alignment vertical="top" wrapText="1"/>
    </xf>
    <xf numFmtId="0" fontId="4" fillId="5" borderId="142" xfId="0" applyFont="1" applyFill="1" applyBorder="1" applyAlignment="1" applyProtection="1">
      <alignment horizontal="left" vertical="top" wrapText="1"/>
      <protection locked="0"/>
    </xf>
    <xf numFmtId="0" fontId="3" fillId="19" borderId="143" xfId="0" applyFont="1" applyFill="1" applyBorder="1" applyProtection="1">
      <protection locked="0"/>
    </xf>
    <xf numFmtId="0" fontId="3" fillId="19" borderId="144" xfId="0" applyFont="1" applyFill="1" applyBorder="1" applyProtection="1">
      <protection locked="0"/>
    </xf>
    <xf numFmtId="0" fontId="4" fillId="6" borderId="142" xfId="0" applyFont="1" applyFill="1" applyBorder="1" applyAlignment="1" applyProtection="1">
      <alignment horizontal="left" vertical="top" wrapText="1"/>
      <protection locked="0"/>
    </xf>
    <xf numFmtId="0" fontId="3" fillId="0" borderId="143" xfId="0" applyFont="1" applyBorder="1" applyProtection="1">
      <protection locked="0"/>
    </xf>
    <xf numFmtId="0" fontId="3" fillId="0" borderId="145" xfId="0" applyFont="1" applyBorder="1" applyProtection="1">
      <protection locked="0"/>
    </xf>
    <xf numFmtId="0" fontId="5" fillId="5" borderId="16" xfId="0" applyFont="1" applyFill="1" applyBorder="1" applyAlignment="1" applyProtection="1">
      <alignment horizontal="left" vertical="top"/>
      <protection locked="0"/>
    </xf>
    <xf numFmtId="0" fontId="3" fillId="19" borderId="8" xfId="0" applyFont="1" applyFill="1" applyBorder="1" applyProtection="1">
      <protection locked="0"/>
    </xf>
    <xf numFmtId="0" fontId="3" fillId="19" borderId="9" xfId="0" applyFont="1" applyFill="1" applyBorder="1" applyProtection="1">
      <protection locked="0"/>
    </xf>
    <xf numFmtId="0" fontId="5" fillId="5" borderId="115" xfId="0" applyFont="1" applyFill="1" applyBorder="1" applyAlignment="1" applyProtection="1">
      <alignment horizontal="left" vertical="top"/>
      <protection locked="0"/>
    </xf>
    <xf numFmtId="0" fontId="3" fillId="19" borderId="16" xfId="0" applyFont="1" applyFill="1" applyBorder="1" applyProtection="1">
      <protection locked="0"/>
    </xf>
    <xf numFmtId="0" fontId="3" fillId="19" borderId="116" xfId="0" applyFont="1" applyFill="1" applyBorder="1" applyProtection="1">
      <protection locked="0"/>
    </xf>
    <xf numFmtId="0" fontId="5" fillId="5" borderId="12" xfId="0" applyFont="1" applyFill="1" applyBorder="1" applyAlignment="1" applyProtection="1">
      <alignment horizontal="left" vertical="top"/>
      <protection locked="0"/>
    </xf>
    <xf numFmtId="0" fontId="5" fillId="14" borderId="10" xfId="0" applyFont="1" applyFill="1" applyBorder="1" applyAlignment="1" applyProtection="1">
      <alignment horizontal="left" vertical="top"/>
      <protection locked="0"/>
    </xf>
    <xf numFmtId="0" fontId="3" fillId="13" borderId="8" xfId="0" applyFont="1" applyFill="1" applyBorder="1" applyProtection="1">
      <protection locked="0"/>
    </xf>
    <xf numFmtId="0" fontId="3" fillId="13" borderId="13" xfId="0" applyFont="1" applyFill="1" applyBorder="1" applyProtection="1">
      <protection locked="0"/>
    </xf>
    <xf numFmtId="0" fontId="5" fillId="38" borderId="45" xfId="0" applyFont="1" applyFill="1" applyBorder="1" applyAlignment="1" applyProtection="1">
      <alignment vertical="top"/>
    </xf>
    <xf numFmtId="0" fontId="5" fillId="0" borderId="224" xfId="0" applyFont="1" applyBorder="1" applyAlignment="1" applyProtection="1">
      <alignment vertical="top"/>
    </xf>
    <xf numFmtId="0" fontId="5" fillId="0" borderId="225" xfId="0" applyFont="1" applyBorder="1" applyAlignment="1" applyProtection="1">
      <alignment vertical="top"/>
    </xf>
    <xf numFmtId="0" fontId="5" fillId="38" borderId="170" xfId="0" applyFont="1" applyFill="1" applyBorder="1" applyAlignment="1" applyProtection="1">
      <alignment vertical="top"/>
    </xf>
    <xf numFmtId="0" fontId="5" fillId="0" borderId="12" xfId="0" applyFont="1" applyBorder="1" applyAlignment="1" applyProtection="1">
      <alignment vertical="top"/>
    </xf>
    <xf numFmtId="0" fontId="12" fillId="0" borderId="170" xfId="0" applyFont="1" applyBorder="1" applyAlignment="1" applyProtection="1">
      <alignment horizontal="center" vertical="center"/>
    </xf>
    <xf numFmtId="0" fontId="12" fillId="0" borderId="169" xfId="0" applyFont="1" applyBorder="1" applyAlignment="1" applyProtection="1">
      <alignment horizontal="center" vertical="center"/>
    </xf>
    <xf numFmtId="0" fontId="28" fillId="0" borderId="170" xfId="0" applyFont="1" applyBorder="1" applyAlignment="1" applyProtection="1">
      <alignment horizontal="center" vertical="center"/>
    </xf>
    <xf numFmtId="0" fontId="28" fillId="0" borderId="179" xfId="0" applyFont="1" applyBorder="1" applyAlignment="1" applyProtection="1">
      <alignment horizontal="center" vertical="center"/>
    </xf>
    <xf numFmtId="0" fontId="28" fillId="0" borderId="220" xfId="0" applyFont="1" applyBorder="1" applyAlignment="1" applyProtection="1">
      <alignment horizontal="center" vertical="center"/>
    </xf>
    <xf numFmtId="0" fontId="28" fillId="0" borderId="186" xfId="0" applyFont="1" applyBorder="1" applyAlignment="1" applyProtection="1">
      <alignment horizontal="center" vertical="center"/>
    </xf>
    <xf numFmtId="0" fontId="28" fillId="0" borderId="201" xfId="0" applyFont="1" applyBorder="1" applyAlignment="1" applyProtection="1">
      <alignment horizontal="center" vertical="center"/>
    </xf>
    <xf numFmtId="0" fontId="5" fillId="0" borderId="46" xfId="0" applyFont="1" applyBorder="1" applyAlignment="1" applyProtection="1">
      <alignment vertical="top"/>
    </xf>
    <xf numFmtId="0" fontId="28" fillId="0" borderId="229" xfId="0" applyFont="1" applyBorder="1" applyAlignment="1" applyProtection="1">
      <alignment horizontal="center" vertical="center"/>
    </xf>
    <xf numFmtId="0" fontId="5" fillId="0" borderId="9" xfId="0" applyFont="1" applyBorder="1" applyAlignment="1" applyProtection="1">
      <alignment vertical="top"/>
    </xf>
    <xf numFmtId="0" fontId="5" fillId="0" borderId="153" xfId="0" applyFont="1" applyBorder="1" applyAlignment="1" applyProtection="1">
      <alignment vertical="top"/>
    </xf>
    <xf numFmtId="0" fontId="6" fillId="2" borderId="52" xfId="0" applyFont="1" applyFill="1" applyBorder="1" applyAlignment="1" applyProtection="1">
      <alignment vertical="top" wrapText="1"/>
    </xf>
    <xf numFmtId="0" fontId="5" fillId="0" borderId="58" xfId="0" applyFont="1" applyBorder="1" applyAlignment="1" applyProtection="1">
      <alignment vertical="top"/>
    </xf>
    <xf numFmtId="0" fontId="0" fillId="0" borderId="0" xfId="0" applyProtection="1"/>
    <xf numFmtId="0" fontId="5" fillId="0" borderId="45" xfId="0" applyFont="1" applyBorder="1" applyAlignment="1" applyProtection="1">
      <alignment vertical="top"/>
    </xf>
    <xf numFmtId="0" fontId="5" fillId="0" borderId="230" xfId="0" applyFont="1" applyBorder="1" applyAlignment="1" applyProtection="1">
      <alignment vertical="top"/>
    </xf>
    <xf numFmtId="0" fontId="6" fillId="2" borderId="159" xfId="0" applyFont="1" applyFill="1" applyBorder="1" applyAlignment="1" applyProtection="1">
      <alignment vertical="top" wrapText="1"/>
    </xf>
    <xf numFmtId="0" fontId="5" fillId="0" borderId="39" xfId="0" applyFont="1" applyBorder="1" applyAlignment="1" applyProtection="1">
      <alignment vertical="top"/>
    </xf>
    <xf numFmtId="0" fontId="5" fillId="0" borderId="48" xfId="0" applyFont="1" applyBorder="1" applyAlignment="1" applyProtection="1">
      <alignment vertical="top"/>
    </xf>
    <xf numFmtId="0" fontId="5" fillId="0" borderId="149" xfId="0" applyFont="1" applyBorder="1" applyAlignment="1" applyProtection="1">
      <alignment vertical="top"/>
    </xf>
    <xf numFmtId="0" fontId="5" fillId="0" borderId="156" xfId="0" applyFont="1" applyBorder="1" applyAlignment="1" applyProtection="1">
      <alignment vertical="top"/>
    </xf>
    <xf numFmtId="0" fontId="5" fillId="17" borderId="58" xfId="0" applyFont="1" applyFill="1" applyBorder="1" applyAlignment="1" applyProtection="1">
      <alignment vertical="top" wrapText="1"/>
    </xf>
    <xf numFmtId="0" fontId="5" fillId="17" borderId="153" xfId="0" applyFont="1" applyFill="1" applyBorder="1" applyAlignment="1" applyProtection="1">
      <alignment vertical="top" wrapText="1"/>
    </xf>
    <xf numFmtId="0" fontId="5" fillId="0" borderId="226" xfId="0" applyFont="1" applyBorder="1" applyAlignment="1" applyProtection="1">
      <alignment vertical="top"/>
    </xf>
    <xf numFmtId="0" fontId="5" fillId="4" borderId="22" xfId="0" applyFont="1" applyFill="1" applyBorder="1" applyProtection="1"/>
    <xf numFmtId="0" fontId="5" fillId="0" borderId="201" xfId="0" applyFont="1" applyBorder="1" applyAlignment="1" applyProtection="1">
      <alignment vertical="top"/>
    </xf>
    <xf numFmtId="0" fontId="5" fillId="0" borderId="16" xfId="0" applyFont="1" applyBorder="1" applyAlignment="1" applyProtection="1">
      <alignment vertical="top"/>
    </xf>
    <xf numFmtId="0" fontId="5" fillId="0" borderId="170" xfId="0" applyFont="1" applyBorder="1" applyAlignment="1" applyProtection="1">
      <alignment vertical="top"/>
    </xf>
    <xf numFmtId="0" fontId="14" fillId="0" borderId="111" xfId="0" applyFont="1" applyBorder="1" applyAlignment="1" applyProtection="1">
      <alignment wrapText="1"/>
    </xf>
  </cellXfs>
  <cellStyles count="1">
    <cellStyle name="Standard" xfId="0" builtinId="0"/>
  </cellStyles>
  <dxfs count="0"/>
  <tableStyles count="0" defaultTableStyle="TableStyleMedium2" defaultPivotStyle="PivotStyleLight16"/>
  <colors>
    <mruColors>
      <color rgb="FFFFEFEF"/>
      <color rgb="FFBFBFBF"/>
      <color rgb="FFEBF6FF"/>
      <color rgb="FFCFFCCE"/>
      <color rgb="FFEAD1D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07"/>
  <sheetViews>
    <sheetView tabSelected="1" topLeftCell="B1" zoomScale="69" zoomScaleNormal="69" workbookViewId="0">
      <pane ySplit="4" topLeftCell="A413" activePane="bottomLeft" state="frozen"/>
      <selection pane="bottomLeft" activeCell="G443" sqref="G443"/>
    </sheetView>
  </sheetViews>
  <sheetFormatPr baseColWidth="10" defaultColWidth="11.19921875" defaultRowHeight="15" customHeight="1" outlineLevelRow="1"/>
  <cols>
    <col min="1" max="1" width="4.8984375" customWidth="1"/>
    <col min="2" max="2" width="3.69921875" customWidth="1"/>
    <col min="3" max="3" width="7" customWidth="1"/>
    <col min="4" max="4" width="9" style="505" customWidth="1"/>
    <col min="5" max="5" width="3.59765625" customWidth="1"/>
    <col min="6" max="6" width="24.19921875" customWidth="1"/>
    <col min="7" max="7" width="68.296875" customWidth="1"/>
    <col min="8" max="8" width="10.5" style="1" customWidth="1"/>
    <col min="9" max="9" width="10.09765625" style="1" customWidth="1"/>
    <col min="10" max="10" width="37.296875" style="1" customWidth="1"/>
    <col min="11" max="11" width="26" style="1" customWidth="1"/>
    <col min="12" max="12" width="38.19921875" style="1" customWidth="1"/>
    <col min="13" max="13" width="53.3984375" style="274" customWidth="1"/>
    <col min="14" max="14" width="3.69921875" style="1" customWidth="1"/>
    <col min="15" max="15" width="10.8984375" style="1" customWidth="1"/>
    <col min="16" max="16" width="6.8984375" style="52" customWidth="1"/>
    <col min="17" max="17" width="2.8984375" style="275" customWidth="1"/>
    <col min="18" max="18" width="2.69921875" style="52" customWidth="1"/>
    <col min="19" max="19" width="3" style="52" customWidth="1"/>
    <col min="20" max="20" width="21.3984375" style="52" customWidth="1"/>
    <col min="21" max="21" width="3.3984375" style="275" customWidth="1"/>
    <col min="22" max="22" width="3.09765625" style="52" customWidth="1"/>
    <col min="23" max="23" width="3.19921875" style="52" customWidth="1"/>
    <col min="24" max="24" width="20.69921875" style="276" customWidth="1"/>
    <col min="25" max="25" width="2.8984375" style="52" customWidth="1"/>
    <col min="26" max="26" width="2.59765625" style="1" customWidth="1"/>
    <col min="27" max="27" width="2.5" style="1" customWidth="1"/>
    <col min="28" max="28" width="30.296875" style="1" customWidth="1"/>
    <col min="29" max="29" width="3.69921875" style="1" customWidth="1"/>
    <col min="30" max="30" width="7.09765625" style="1" customWidth="1"/>
    <col min="31" max="31" width="8.59765625" style="52" customWidth="1"/>
    <col min="32" max="32" width="6.296875" style="275" customWidth="1"/>
    <col min="33" max="33" width="11.09765625" style="52" customWidth="1"/>
    <col min="34" max="34" width="56.5" style="276" customWidth="1"/>
    <col min="35" max="39" width="8.59765625" style="1" customWidth="1"/>
    <col min="40" max="16384" width="11.19921875" style="1"/>
  </cols>
  <sheetData>
    <row r="1" spans="1:35" customFormat="1" ht="125.4" customHeight="1">
      <c r="A1" s="277">
        <v>1</v>
      </c>
      <c r="B1" s="860" t="s">
        <v>962</v>
      </c>
      <c r="C1" s="861"/>
      <c r="D1" s="861"/>
      <c r="E1" s="861"/>
      <c r="F1" s="861"/>
      <c r="G1" s="862"/>
      <c r="H1" s="902" t="s">
        <v>890</v>
      </c>
      <c r="I1" s="903"/>
      <c r="J1" s="903"/>
      <c r="K1" s="903"/>
      <c r="L1" s="904"/>
      <c r="M1" s="506"/>
      <c r="N1" s="921" t="s">
        <v>810</v>
      </c>
      <c r="O1" s="922"/>
      <c r="P1" s="922"/>
      <c r="Q1" s="922"/>
      <c r="R1" s="922"/>
      <c r="S1" s="922"/>
      <c r="T1" s="922"/>
      <c r="U1" s="922"/>
      <c r="V1" s="922"/>
      <c r="W1" s="922"/>
      <c r="X1" s="922"/>
      <c r="Y1" s="922"/>
      <c r="Z1" s="922"/>
      <c r="AA1" s="922"/>
      <c r="AB1" s="923"/>
      <c r="AC1" s="924" t="s">
        <v>870</v>
      </c>
      <c r="AD1" s="925"/>
      <c r="AE1" s="925"/>
      <c r="AF1" s="925"/>
      <c r="AG1" s="925"/>
      <c r="AH1" s="926"/>
    </row>
    <row r="2" spans="1:35" customFormat="1" ht="170.4" customHeight="1">
      <c r="A2" s="277">
        <v>2</v>
      </c>
      <c r="B2" s="899" t="s">
        <v>0</v>
      </c>
      <c r="C2" s="900"/>
      <c r="D2" s="900"/>
      <c r="E2" s="900"/>
      <c r="F2" s="900"/>
      <c r="G2" s="901"/>
      <c r="H2" s="865" t="s">
        <v>891</v>
      </c>
      <c r="I2" s="866"/>
      <c r="J2" s="866"/>
      <c r="K2" s="866"/>
      <c r="L2" s="867"/>
      <c r="M2" s="506"/>
      <c r="N2" s="863" t="s">
        <v>744</v>
      </c>
      <c r="O2" s="864"/>
      <c r="P2" s="864"/>
      <c r="Q2" s="889" t="s">
        <v>864</v>
      </c>
      <c r="R2" s="836"/>
      <c r="S2" s="836"/>
      <c r="T2" s="837"/>
      <c r="U2" s="889" t="s">
        <v>867</v>
      </c>
      <c r="V2" s="836"/>
      <c r="W2" s="836"/>
      <c r="X2" s="837"/>
      <c r="Y2" s="879" t="s">
        <v>869</v>
      </c>
      <c r="Z2" s="880"/>
      <c r="AA2" s="880"/>
      <c r="AB2" s="881"/>
      <c r="AC2" s="851" t="s">
        <v>744</v>
      </c>
      <c r="AD2" s="852"/>
      <c r="AE2" s="853"/>
      <c r="AF2" s="868" t="s">
        <v>1</v>
      </c>
      <c r="AG2" s="852"/>
      <c r="AH2" s="869"/>
    </row>
    <row r="3" spans="1:35" customFormat="1" ht="29.4" customHeight="1">
      <c r="A3" s="277">
        <v>3</v>
      </c>
      <c r="B3" s="885"/>
      <c r="C3" s="886"/>
      <c r="D3" s="886"/>
      <c r="E3" s="886"/>
      <c r="F3" s="886"/>
      <c r="G3" s="887"/>
      <c r="H3" s="507"/>
      <c r="I3" s="508"/>
      <c r="J3" s="509"/>
      <c r="K3" s="510"/>
      <c r="L3" s="511"/>
      <c r="M3" s="512"/>
      <c r="N3" s="927" t="s">
        <v>963</v>
      </c>
      <c r="O3" s="928"/>
      <c r="P3" s="929"/>
      <c r="Q3" s="930" t="s">
        <v>2</v>
      </c>
      <c r="R3" s="931"/>
      <c r="S3" s="931"/>
      <c r="T3" s="932"/>
      <c r="U3" s="930" t="s">
        <v>963</v>
      </c>
      <c r="V3" s="931"/>
      <c r="W3" s="931"/>
      <c r="X3" s="932"/>
      <c r="Y3" s="933" t="s">
        <v>2</v>
      </c>
      <c r="Z3" s="928"/>
      <c r="AA3" s="928"/>
      <c r="AB3" s="929"/>
      <c r="AC3" s="934" t="s">
        <v>2</v>
      </c>
      <c r="AD3" s="935"/>
      <c r="AE3" s="935"/>
      <c r="AF3" s="935"/>
      <c r="AG3" s="935"/>
      <c r="AH3" s="936"/>
    </row>
    <row r="4" spans="1:35" customFormat="1" ht="226.2" customHeight="1" thickBot="1">
      <c r="A4" s="278">
        <v>4</v>
      </c>
      <c r="B4" s="279"/>
      <c r="C4" s="280" t="s">
        <v>3</v>
      </c>
      <c r="D4" s="281" t="s">
        <v>816</v>
      </c>
      <c r="E4" s="282" t="s">
        <v>964</v>
      </c>
      <c r="F4" s="283" t="s">
        <v>4</v>
      </c>
      <c r="G4" s="284" t="s">
        <v>5</v>
      </c>
      <c r="H4" s="513" t="s">
        <v>814</v>
      </c>
      <c r="I4" s="514" t="s">
        <v>815</v>
      </c>
      <c r="J4" s="515" t="s">
        <v>910</v>
      </c>
      <c r="K4" s="516" t="s">
        <v>811</v>
      </c>
      <c r="L4" s="517" t="s">
        <v>892</v>
      </c>
      <c r="M4" s="518" t="s">
        <v>881</v>
      </c>
      <c r="N4" s="519" t="s">
        <v>9</v>
      </c>
      <c r="O4" s="520" t="s">
        <v>10</v>
      </c>
      <c r="P4" s="521" t="s">
        <v>11</v>
      </c>
      <c r="Q4" s="522" t="s">
        <v>6</v>
      </c>
      <c r="R4" s="523" t="s">
        <v>7</v>
      </c>
      <c r="S4" s="523" t="s">
        <v>8</v>
      </c>
      <c r="T4" s="524" t="s">
        <v>868</v>
      </c>
      <c r="U4" s="525" t="s">
        <v>6</v>
      </c>
      <c r="V4" s="526" t="s">
        <v>7</v>
      </c>
      <c r="W4" s="526" t="s">
        <v>8</v>
      </c>
      <c r="X4" s="527" t="s">
        <v>12</v>
      </c>
      <c r="Y4" s="528" t="s">
        <v>6</v>
      </c>
      <c r="Z4" s="526" t="s">
        <v>7</v>
      </c>
      <c r="AA4" s="526" t="s">
        <v>8</v>
      </c>
      <c r="AB4" s="527" t="s">
        <v>12</v>
      </c>
      <c r="AC4" s="529" t="s">
        <v>9</v>
      </c>
      <c r="AD4" s="530" t="s">
        <v>10</v>
      </c>
      <c r="AE4" s="531" t="s">
        <v>11</v>
      </c>
      <c r="AF4" s="532" t="s">
        <v>13</v>
      </c>
      <c r="AG4" s="533" t="s">
        <v>865</v>
      </c>
      <c r="AH4" s="534" t="s">
        <v>14</v>
      </c>
      <c r="AI4" s="535"/>
    </row>
    <row r="5" spans="1:35" customFormat="1" ht="26.4" customHeight="1" thickBot="1">
      <c r="A5" s="277">
        <v>5</v>
      </c>
      <c r="B5" s="285"/>
      <c r="C5" s="286"/>
      <c r="D5" s="287"/>
      <c r="E5" s="286"/>
      <c r="F5" s="286"/>
      <c r="G5" s="288"/>
      <c r="H5" s="536"/>
      <c r="I5" s="537"/>
      <c r="J5" s="537"/>
      <c r="K5" s="538"/>
      <c r="L5" s="537"/>
      <c r="M5" s="539"/>
      <c r="N5" s="540"/>
      <c r="O5" s="541"/>
      <c r="P5" s="542"/>
      <c r="Q5" s="882"/>
      <c r="R5" s="877"/>
      <c r="S5" s="877"/>
      <c r="T5" s="883"/>
      <c r="U5" s="882"/>
      <c r="V5" s="877"/>
      <c r="W5" s="877"/>
      <c r="X5" s="883"/>
      <c r="Y5" s="884"/>
      <c r="Z5" s="877"/>
      <c r="AA5" s="877"/>
      <c r="AB5" s="878"/>
      <c r="AC5" s="848"/>
      <c r="AD5" s="849"/>
      <c r="AE5" s="849"/>
      <c r="AF5" s="849"/>
      <c r="AG5" s="849"/>
      <c r="AH5" s="850"/>
    </row>
    <row r="6" spans="1:35" customFormat="1" ht="33.6" customHeight="1" thickBot="1">
      <c r="A6" s="277">
        <v>6</v>
      </c>
      <c r="B6" s="289" t="s">
        <v>919</v>
      </c>
      <c r="C6" s="290"/>
      <c r="D6" s="291"/>
      <c r="E6" s="290"/>
      <c r="F6" s="290"/>
      <c r="G6" s="292"/>
      <c r="H6" s="543"/>
      <c r="I6" s="544"/>
      <c r="J6" s="544"/>
      <c r="K6" s="545"/>
      <c r="L6" s="544"/>
      <c r="M6" s="546"/>
      <c r="N6" s="543"/>
      <c r="O6" s="544"/>
      <c r="P6" s="547"/>
      <c r="Q6" s="870"/>
      <c r="R6" s="871"/>
      <c r="S6" s="871"/>
      <c r="T6" s="872"/>
      <c r="U6" s="870"/>
      <c r="V6" s="871"/>
      <c r="W6" s="871"/>
      <c r="X6" s="872"/>
      <c r="Y6" s="891"/>
      <c r="Z6" s="871"/>
      <c r="AA6" s="871"/>
      <c r="AB6" s="892"/>
      <c r="AC6" s="854"/>
      <c r="AD6" s="855"/>
      <c r="AE6" s="855"/>
      <c r="AF6" s="855"/>
      <c r="AG6" s="855"/>
      <c r="AH6" s="856"/>
    </row>
    <row r="7" spans="1:35" customFormat="1" ht="21.6" customHeight="1" outlineLevel="1" thickBot="1">
      <c r="A7" s="293">
        <v>7</v>
      </c>
      <c r="B7" s="294" t="s">
        <v>15</v>
      </c>
      <c r="C7" s="295"/>
      <c r="D7" s="296"/>
      <c r="E7" s="297"/>
      <c r="F7" s="298"/>
      <c r="G7" s="299"/>
      <c r="H7" s="548"/>
      <c r="I7" s="548"/>
      <c r="J7" s="549"/>
      <c r="K7" s="550"/>
      <c r="L7" s="551"/>
      <c r="M7" s="552"/>
      <c r="N7" s="548"/>
      <c r="O7" s="548"/>
      <c r="P7" s="553"/>
      <c r="Q7" s="873"/>
      <c r="R7" s="874"/>
      <c r="S7" s="874"/>
      <c r="T7" s="875"/>
      <c r="U7" s="873"/>
      <c r="V7" s="874"/>
      <c r="W7" s="874"/>
      <c r="X7" s="875"/>
      <c r="Y7" s="876"/>
      <c r="Z7" s="877"/>
      <c r="AA7" s="877"/>
      <c r="AB7" s="878"/>
      <c r="AC7" s="857"/>
      <c r="AD7" s="858"/>
      <c r="AE7" s="858"/>
      <c r="AF7" s="858"/>
      <c r="AG7" s="858"/>
      <c r="AH7" s="859"/>
    </row>
    <row r="8" spans="1:35" customFormat="1" ht="21.6" customHeight="1" outlineLevel="1" thickBot="1">
      <c r="A8" s="277">
        <v>8</v>
      </c>
      <c r="B8" s="300" t="s">
        <v>16</v>
      </c>
      <c r="C8" s="301"/>
      <c r="D8" s="302"/>
      <c r="E8" s="303"/>
      <c r="F8" s="304"/>
      <c r="G8" s="305"/>
      <c r="H8" s="554" t="s">
        <v>893</v>
      </c>
      <c r="I8" s="555" t="s">
        <v>908</v>
      </c>
      <c r="J8" s="556"/>
      <c r="K8" s="557"/>
      <c r="L8" s="558"/>
      <c r="M8" s="559"/>
      <c r="N8" s="301"/>
      <c r="O8" s="301"/>
      <c r="P8" s="560"/>
      <c r="Q8" s="888"/>
      <c r="R8" s="877"/>
      <c r="S8" s="877"/>
      <c r="T8" s="883"/>
      <c r="U8" s="888"/>
      <c r="V8" s="877"/>
      <c r="W8" s="877"/>
      <c r="X8" s="883"/>
      <c r="Y8" s="888"/>
      <c r="Z8" s="877"/>
      <c r="AA8" s="877"/>
      <c r="AB8" s="878"/>
      <c r="AC8" s="301"/>
      <c r="AD8" s="561"/>
      <c r="AE8" s="561"/>
      <c r="AF8" s="301"/>
      <c r="AG8" s="561"/>
      <c r="AH8" s="562"/>
    </row>
    <row r="9" spans="1:35" ht="28.8" outlineLevel="1">
      <c r="A9" s="277">
        <v>9</v>
      </c>
      <c r="B9" s="758" t="s">
        <v>17</v>
      </c>
      <c r="C9" s="306" t="s">
        <v>18</v>
      </c>
      <c r="D9" s="307" t="s">
        <v>817</v>
      </c>
      <c r="E9" s="308">
        <v>2</v>
      </c>
      <c r="F9" s="309" t="s">
        <v>19</v>
      </c>
      <c r="G9" s="310" t="s">
        <v>20</v>
      </c>
      <c r="H9" s="7"/>
      <c r="I9" s="938"/>
      <c r="J9" s="8" t="s">
        <v>909</v>
      </c>
      <c r="K9" s="917" t="s">
        <v>925</v>
      </c>
      <c r="L9" s="9"/>
      <c r="M9" s="10"/>
      <c r="N9" s="11"/>
      <c r="O9" s="12"/>
      <c r="P9" s="13"/>
      <c r="Q9" s="14"/>
      <c r="R9" s="15"/>
      <c r="S9" s="16"/>
      <c r="T9" s="17"/>
      <c r="U9" s="14"/>
      <c r="V9" s="15"/>
      <c r="W9" s="16"/>
      <c r="X9" s="18"/>
      <c r="Y9" s="15"/>
      <c r="Z9" s="19"/>
      <c r="AA9" s="16"/>
      <c r="AB9" s="20"/>
      <c r="AC9" s="21"/>
      <c r="AD9" s="22"/>
      <c r="AE9" s="23"/>
      <c r="AF9" s="21"/>
      <c r="AG9" s="24"/>
      <c r="AH9" s="25"/>
    </row>
    <row r="10" spans="1:35" ht="28.8" outlineLevel="1">
      <c r="A10" s="277">
        <v>10</v>
      </c>
      <c r="B10" s="759"/>
      <c r="C10" s="311" t="s">
        <v>21</v>
      </c>
      <c r="D10" s="307" t="s">
        <v>817</v>
      </c>
      <c r="E10" s="312">
        <v>1</v>
      </c>
      <c r="F10" s="313" t="s">
        <v>22</v>
      </c>
      <c r="G10" s="314" t="s">
        <v>23</v>
      </c>
      <c r="H10" s="7"/>
      <c r="I10" s="939"/>
      <c r="J10" s="8" t="s">
        <v>895</v>
      </c>
      <c r="K10" s="916" t="s">
        <v>925</v>
      </c>
      <c r="L10" s="27"/>
      <c r="M10" s="28"/>
      <c r="N10" s="11"/>
      <c r="O10" s="29"/>
      <c r="P10" s="30"/>
      <c r="Q10" s="14"/>
      <c r="R10" s="15"/>
      <c r="S10" s="16"/>
      <c r="T10" s="31"/>
      <c r="U10" s="14"/>
      <c r="V10" s="15"/>
      <c r="W10" s="16"/>
      <c r="X10" s="32"/>
      <c r="Y10" s="15"/>
      <c r="Z10" s="19"/>
      <c r="AA10" s="16"/>
      <c r="AB10" s="33"/>
      <c r="AC10" s="21"/>
      <c r="AD10" s="34"/>
      <c r="AE10" s="35"/>
      <c r="AF10" s="21"/>
      <c r="AG10" s="24"/>
      <c r="AH10" s="36"/>
    </row>
    <row r="11" spans="1:35" ht="35.4" outlineLevel="1">
      <c r="A11" s="278">
        <v>11</v>
      </c>
      <c r="B11" s="760"/>
      <c r="C11" s="315"/>
      <c r="D11" s="316"/>
      <c r="E11" s="317"/>
      <c r="F11" s="318"/>
      <c r="G11" s="319" t="s">
        <v>896</v>
      </c>
      <c r="H11" s="937"/>
      <c r="I11" s="940"/>
      <c r="J11" s="37"/>
      <c r="K11" s="915"/>
      <c r="L11" s="38"/>
      <c r="M11" s="39"/>
      <c r="N11" s="40"/>
      <c r="O11" s="41"/>
      <c r="P11" s="42"/>
      <c r="Q11" s="14"/>
      <c r="R11" s="15"/>
      <c r="S11" s="16"/>
      <c r="T11" s="43"/>
      <c r="U11" s="14"/>
      <c r="V11" s="15"/>
      <c r="W11" s="16"/>
      <c r="X11" s="44"/>
      <c r="Y11" s="15"/>
      <c r="Z11" s="15"/>
      <c r="AA11" s="16"/>
      <c r="AB11" s="45"/>
      <c r="AC11" s="40"/>
      <c r="AD11" s="46"/>
      <c r="AE11" s="47"/>
      <c r="AF11" s="40"/>
      <c r="AG11" s="24"/>
      <c r="AH11" s="48"/>
    </row>
    <row r="12" spans="1:35" ht="28.8" outlineLevel="1">
      <c r="A12" s="277">
        <v>12</v>
      </c>
      <c r="B12" s="759"/>
      <c r="C12" s="311" t="s">
        <v>24</v>
      </c>
      <c r="D12" s="307" t="s">
        <v>817</v>
      </c>
      <c r="E12" s="312">
        <v>2</v>
      </c>
      <c r="F12" s="320" t="s">
        <v>25</v>
      </c>
      <c r="G12" s="314" t="s">
        <v>26</v>
      </c>
      <c r="H12" s="7"/>
      <c r="I12" s="939"/>
      <c r="J12" s="8" t="s">
        <v>852</v>
      </c>
      <c r="K12" s="917" t="s">
        <v>925</v>
      </c>
      <c r="L12" s="27"/>
      <c r="M12" s="28"/>
      <c r="N12" s="11"/>
      <c r="O12" s="29"/>
      <c r="P12" s="30"/>
      <c r="Q12" s="14"/>
      <c r="R12" s="15"/>
      <c r="S12" s="16"/>
      <c r="T12" s="31"/>
      <c r="U12" s="14"/>
      <c r="V12" s="15"/>
      <c r="W12" s="16"/>
      <c r="X12" s="32"/>
      <c r="Y12" s="15"/>
      <c r="Z12" s="19"/>
      <c r="AA12" s="16"/>
      <c r="AB12" s="33"/>
      <c r="AC12" s="21"/>
      <c r="AD12" s="34"/>
      <c r="AE12" s="35"/>
      <c r="AF12" s="21"/>
      <c r="AG12" s="24"/>
      <c r="AH12" s="36"/>
    </row>
    <row r="13" spans="1:35" ht="28.8" outlineLevel="1">
      <c r="A13" s="277">
        <v>13</v>
      </c>
      <c r="B13" s="759"/>
      <c r="C13" s="311" t="s">
        <v>27</v>
      </c>
      <c r="D13" s="307" t="s">
        <v>817</v>
      </c>
      <c r="E13" s="312">
        <v>1</v>
      </c>
      <c r="F13" s="320" t="s">
        <v>22</v>
      </c>
      <c r="G13" s="314" t="s">
        <v>28</v>
      </c>
      <c r="H13" s="7"/>
      <c r="I13" s="939"/>
      <c r="J13" s="8" t="s">
        <v>852</v>
      </c>
      <c r="K13" s="916" t="s">
        <v>925</v>
      </c>
      <c r="L13" s="27"/>
      <c r="M13" s="28"/>
      <c r="N13" s="11"/>
      <c r="O13" s="29"/>
      <c r="P13" s="30"/>
      <c r="Q13" s="14"/>
      <c r="R13" s="15"/>
      <c r="S13" s="16"/>
      <c r="T13" s="31"/>
      <c r="U13" s="14"/>
      <c r="V13" s="15"/>
      <c r="W13" s="16"/>
      <c r="X13" s="32"/>
      <c r="Y13" s="15"/>
      <c r="Z13" s="19"/>
      <c r="AA13" s="16"/>
      <c r="AB13" s="33"/>
      <c r="AC13" s="21"/>
      <c r="AD13" s="34"/>
      <c r="AE13" s="35"/>
      <c r="AF13" s="21"/>
      <c r="AG13" s="24"/>
      <c r="AH13" s="36"/>
    </row>
    <row r="14" spans="1:35" ht="70.2" customHeight="1" outlineLevel="1">
      <c r="A14" s="293">
        <v>14</v>
      </c>
      <c r="B14" s="760"/>
      <c r="C14" s="315"/>
      <c r="D14" s="316"/>
      <c r="E14" s="317"/>
      <c r="F14" s="318"/>
      <c r="G14" s="319" t="s">
        <v>911</v>
      </c>
      <c r="H14" s="937"/>
      <c r="I14" s="940"/>
      <c r="J14" s="37"/>
      <c r="K14" s="915"/>
      <c r="L14" s="38"/>
      <c r="M14" s="39"/>
      <c r="N14" s="40"/>
      <c r="O14" s="41"/>
      <c r="P14" s="42"/>
      <c r="Q14" s="14"/>
      <c r="R14" s="15"/>
      <c r="S14" s="16"/>
      <c r="T14" s="43"/>
      <c r="U14" s="14"/>
      <c r="V14" s="15"/>
      <c r="W14" s="16"/>
      <c r="X14" s="44"/>
      <c r="Y14" s="15"/>
      <c r="Z14" s="15"/>
      <c r="AA14" s="16"/>
      <c r="AB14" s="45"/>
      <c r="AC14" s="40"/>
      <c r="AD14" s="46"/>
      <c r="AE14" s="47"/>
      <c r="AF14" s="40"/>
      <c r="AG14" s="24"/>
      <c r="AH14" s="48"/>
    </row>
    <row r="15" spans="1:35" ht="70.2" customHeight="1" outlineLevel="1">
      <c r="A15" s="277">
        <v>15</v>
      </c>
      <c r="B15" s="759"/>
      <c r="C15" s="311" t="s">
        <v>29</v>
      </c>
      <c r="D15" s="307" t="s">
        <v>817</v>
      </c>
      <c r="E15" s="312">
        <v>1</v>
      </c>
      <c r="F15" s="320" t="s">
        <v>30</v>
      </c>
      <c r="G15" s="310" t="s">
        <v>31</v>
      </c>
      <c r="H15" s="7"/>
      <c r="I15" s="939"/>
      <c r="J15" s="8" t="s">
        <v>852</v>
      </c>
      <c r="K15" s="917" t="s">
        <v>925</v>
      </c>
      <c r="L15" s="27"/>
      <c r="M15" s="28"/>
      <c r="N15" s="11"/>
      <c r="O15" s="29"/>
      <c r="P15" s="30"/>
      <c r="Q15" s="14"/>
      <c r="R15" s="15"/>
      <c r="S15" s="16"/>
      <c r="T15" s="31"/>
      <c r="U15" s="14"/>
      <c r="V15" s="15"/>
      <c r="W15" s="16"/>
      <c r="X15" s="32"/>
      <c r="Y15" s="15"/>
      <c r="Z15" s="19"/>
      <c r="AA15" s="16"/>
      <c r="AB15" s="33"/>
      <c r="AC15" s="21"/>
      <c r="AD15" s="34"/>
      <c r="AE15" s="35"/>
      <c r="AF15" s="21"/>
      <c r="AG15" s="24"/>
      <c r="AH15" s="36"/>
    </row>
    <row r="16" spans="1:35" ht="25.8" outlineLevel="1">
      <c r="A16" s="277">
        <v>16</v>
      </c>
      <c r="B16" s="759"/>
      <c r="C16" s="321" t="s">
        <v>32</v>
      </c>
      <c r="D16" s="322" t="s">
        <v>819</v>
      </c>
      <c r="E16" s="312">
        <v>1</v>
      </c>
      <c r="F16" s="320" t="s">
        <v>33</v>
      </c>
      <c r="G16" s="310" t="s">
        <v>34</v>
      </c>
      <c r="H16" s="941"/>
      <c r="I16" s="7"/>
      <c r="J16" s="51"/>
      <c r="K16" s="917" t="s">
        <v>925</v>
      </c>
      <c r="L16" s="27"/>
      <c r="M16" s="28"/>
      <c r="N16" s="11"/>
      <c r="O16" s="29"/>
      <c r="P16" s="30"/>
      <c r="Q16" s="14"/>
      <c r="R16" s="15"/>
      <c r="S16" s="16"/>
      <c r="T16" s="31"/>
      <c r="U16" s="14"/>
      <c r="V16" s="15"/>
      <c r="W16" s="16"/>
      <c r="X16" s="32"/>
      <c r="Y16" s="15"/>
      <c r="Z16" s="19"/>
      <c r="AA16" s="16"/>
      <c r="AB16" s="33"/>
      <c r="AC16" s="21"/>
      <c r="AD16" s="34"/>
      <c r="AE16" s="35"/>
      <c r="AF16" s="21"/>
      <c r="AG16" s="24"/>
      <c r="AH16" s="36"/>
    </row>
    <row r="17" spans="1:36" ht="25.8" outlineLevel="1">
      <c r="A17" s="277">
        <v>17</v>
      </c>
      <c r="B17" s="759"/>
      <c r="C17" s="321" t="s">
        <v>35</v>
      </c>
      <c r="D17" s="322" t="s">
        <v>819</v>
      </c>
      <c r="E17" s="312">
        <v>1</v>
      </c>
      <c r="F17" s="320" t="s">
        <v>33</v>
      </c>
      <c r="G17" s="310" t="s">
        <v>36</v>
      </c>
      <c r="H17" s="941"/>
      <c r="I17" s="7"/>
      <c r="J17" s="51"/>
      <c r="K17" s="917" t="s">
        <v>925</v>
      </c>
      <c r="L17" s="27"/>
      <c r="M17" s="28"/>
      <c r="N17" s="11"/>
      <c r="O17" s="29"/>
      <c r="P17" s="30"/>
      <c r="Q17" s="14"/>
      <c r="R17" s="15"/>
      <c r="S17" s="16"/>
      <c r="T17" s="31"/>
      <c r="U17" s="14"/>
      <c r="V17" s="15"/>
      <c r="W17" s="16"/>
      <c r="X17" s="32"/>
      <c r="Y17" s="15"/>
      <c r="Z17" s="19"/>
      <c r="AA17" s="16"/>
      <c r="AB17" s="33"/>
      <c r="AC17" s="21"/>
      <c r="AD17" s="34"/>
      <c r="AE17" s="35"/>
      <c r="AF17" s="21"/>
      <c r="AG17" s="24"/>
      <c r="AH17" s="36"/>
    </row>
    <row r="18" spans="1:36" ht="25.8" outlineLevel="1">
      <c r="A18" s="278">
        <v>18</v>
      </c>
      <c r="B18" s="759"/>
      <c r="C18" s="321" t="s">
        <v>37</v>
      </c>
      <c r="D18" s="322" t="s">
        <v>819</v>
      </c>
      <c r="E18" s="312">
        <v>1</v>
      </c>
      <c r="F18" s="320" t="s">
        <v>38</v>
      </c>
      <c r="G18" s="310" t="s">
        <v>36</v>
      </c>
      <c r="H18" s="941"/>
      <c r="I18" s="7"/>
      <c r="J18" s="51"/>
      <c r="K18" s="917" t="s">
        <v>925</v>
      </c>
      <c r="L18" s="27"/>
      <c r="M18" s="28"/>
      <c r="N18" s="11"/>
      <c r="O18" s="29"/>
      <c r="P18" s="30"/>
      <c r="Q18" s="14"/>
      <c r="R18" s="15"/>
      <c r="S18" s="16"/>
      <c r="T18" s="31"/>
      <c r="U18" s="14"/>
      <c r="V18" s="15"/>
      <c r="W18" s="16"/>
      <c r="X18" s="32"/>
      <c r="Y18" s="15"/>
      <c r="Z18" s="19"/>
      <c r="AA18" s="16"/>
      <c r="AB18" s="33"/>
      <c r="AC18" s="21"/>
      <c r="AD18" s="34"/>
      <c r="AE18" s="35"/>
      <c r="AF18" s="21"/>
      <c r="AG18" s="24"/>
      <c r="AH18" s="36"/>
    </row>
    <row r="19" spans="1:36" ht="25.8" outlineLevel="1">
      <c r="A19" s="277">
        <v>19</v>
      </c>
      <c r="B19" s="759"/>
      <c r="C19" s="321" t="s">
        <v>39</v>
      </c>
      <c r="D19" s="322" t="s">
        <v>819</v>
      </c>
      <c r="E19" s="312">
        <v>1</v>
      </c>
      <c r="F19" s="323" t="s">
        <v>33</v>
      </c>
      <c r="G19" s="310" t="s">
        <v>36</v>
      </c>
      <c r="H19" s="941"/>
      <c r="I19" s="7"/>
      <c r="J19" s="51"/>
      <c r="K19" s="917" t="s">
        <v>925</v>
      </c>
      <c r="L19" s="27"/>
      <c r="M19" s="28"/>
      <c r="N19" s="11"/>
      <c r="O19" s="29"/>
      <c r="P19" s="30"/>
      <c r="Q19" s="14"/>
      <c r="R19" s="15"/>
      <c r="S19" s="16"/>
      <c r="T19" s="31"/>
      <c r="U19" s="14"/>
      <c r="V19" s="15"/>
      <c r="W19" s="16"/>
      <c r="X19" s="32"/>
      <c r="Y19" s="15"/>
      <c r="Z19" s="19"/>
      <c r="AA19" s="16"/>
      <c r="AB19" s="33"/>
      <c r="AC19" s="21"/>
      <c r="AD19" s="34"/>
      <c r="AE19" s="35"/>
      <c r="AF19" s="21"/>
      <c r="AG19" s="24"/>
      <c r="AH19" s="36"/>
      <c r="AJ19" s="52"/>
    </row>
    <row r="20" spans="1:36" ht="25.8" outlineLevel="1">
      <c r="A20" s="277">
        <v>20</v>
      </c>
      <c r="B20" s="759"/>
      <c r="C20" s="321" t="s">
        <v>40</v>
      </c>
      <c r="D20" s="322" t="s">
        <v>819</v>
      </c>
      <c r="E20" s="312">
        <v>1</v>
      </c>
      <c r="F20" s="323" t="s">
        <v>41</v>
      </c>
      <c r="G20" s="314" t="s">
        <v>42</v>
      </c>
      <c r="H20" s="941"/>
      <c r="I20" s="7"/>
      <c r="J20" s="51"/>
      <c r="K20" s="917" t="s">
        <v>925</v>
      </c>
      <c r="L20" s="27"/>
      <c r="M20" s="28"/>
      <c r="N20" s="11"/>
      <c r="O20" s="29"/>
      <c r="P20" s="30"/>
      <c r="Q20" s="14"/>
      <c r="R20" s="15"/>
      <c r="S20" s="16"/>
      <c r="T20" s="31"/>
      <c r="U20" s="14"/>
      <c r="V20" s="15"/>
      <c r="W20" s="16"/>
      <c r="X20" s="32"/>
      <c r="Y20" s="15"/>
      <c r="Z20" s="19"/>
      <c r="AA20" s="16"/>
      <c r="AB20" s="33"/>
      <c r="AC20" s="21"/>
      <c r="AD20" s="34"/>
      <c r="AE20" s="35"/>
      <c r="AF20" s="21"/>
      <c r="AG20" s="24"/>
      <c r="AH20" s="36"/>
      <c r="AJ20" s="52"/>
    </row>
    <row r="21" spans="1:36" ht="70.8" customHeight="1" outlineLevel="1" thickBot="1">
      <c r="A21" s="293">
        <v>21</v>
      </c>
      <c r="B21" s="760"/>
      <c r="C21" s="324" t="s">
        <v>43</v>
      </c>
      <c r="D21" s="325" t="s">
        <v>918</v>
      </c>
      <c r="E21" s="326">
        <v>1</v>
      </c>
      <c r="F21" s="327" t="s">
        <v>44</v>
      </c>
      <c r="G21" s="328" t="s">
        <v>45</v>
      </c>
      <c r="H21" s="941"/>
      <c r="I21" s="54"/>
      <c r="J21" s="55" t="s">
        <v>851</v>
      </c>
      <c r="K21" s="909" t="s">
        <v>922</v>
      </c>
      <c r="L21" s="27"/>
      <c r="M21" s="28"/>
      <c r="N21" s="11"/>
      <c r="O21" s="29"/>
      <c r="P21" s="30"/>
      <c r="Q21" s="14"/>
      <c r="R21" s="15"/>
      <c r="S21" s="16"/>
      <c r="T21" s="31"/>
      <c r="U21" s="14"/>
      <c r="V21" s="15"/>
      <c r="W21" s="16"/>
      <c r="X21" s="56"/>
      <c r="Y21" s="15"/>
      <c r="Z21" s="19"/>
      <c r="AA21" s="16"/>
      <c r="AB21" s="57"/>
      <c r="AC21" s="21"/>
      <c r="AD21" s="58"/>
      <c r="AE21" s="59"/>
      <c r="AF21" s="21"/>
      <c r="AG21" s="24"/>
      <c r="AH21" s="60"/>
      <c r="AJ21" s="52"/>
    </row>
    <row r="22" spans="1:36" customFormat="1" ht="26.4" outlineLevel="1" thickBot="1">
      <c r="A22" s="277">
        <v>22</v>
      </c>
      <c r="B22" s="329"/>
      <c r="C22" s="329" t="s">
        <v>46</v>
      </c>
      <c r="D22" s="302"/>
      <c r="E22" s="303"/>
      <c r="F22" s="304"/>
      <c r="G22" s="305"/>
      <c r="H22" s="554" t="s">
        <v>893</v>
      </c>
      <c r="I22" s="555" t="s">
        <v>894</v>
      </c>
      <c r="J22" s="399"/>
      <c r="K22" s="557"/>
      <c r="L22" s="301"/>
      <c r="M22" s="559"/>
      <c r="N22" s="301"/>
      <c r="O22" s="301"/>
      <c r="P22" s="560"/>
      <c r="Q22" s="650"/>
      <c r="R22" s="651"/>
      <c r="S22" s="651"/>
      <c r="T22" s="560"/>
      <c r="U22" s="650"/>
      <c r="V22" s="651"/>
      <c r="W22" s="651"/>
      <c r="X22" s="652"/>
      <c r="Y22" s="651"/>
      <c r="Z22" s="653"/>
      <c r="AA22" s="653"/>
      <c r="AB22" s="301"/>
      <c r="AC22" s="301"/>
      <c r="AD22" s="301"/>
      <c r="AE22" s="560"/>
      <c r="AF22" s="301"/>
      <c r="AG22" s="651"/>
      <c r="AH22" s="652"/>
      <c r="AJ22" s="579"/>
    </row>
    <row r="23" spans="1:36" ht="25.8" outlineLevel="1">
      <c r="A23" s="277">
        <v>23</v>
      </c>
      <c r="B23" s="330"/>
      <c r="C23" s="306" t="s">
        <v>47</v>
      </c>
      <c r="D23" s="307" t="s">
        <v>817</v>
      </c>
      <c r="E23" s="308">
        <v>1</v>
      </c>
      <c r="F23" s="309" t="s">
        <v>48</v>
      </c>
      <c r="G23" s="310" t="s">
        <v>36</v>
      </c>
      <c r="H23" s="7"/>
      <c r="I23" s="942"/>
      <c r="J23" s="65"/>
      <c r="K23" s="917" t="s">
        <v>926</v>
      </c>
      <c r="L23" s="66"/>
      <c r="M23" s="67"/>
      <c r="N23" s="11"/>
      <c r="O23" s="12"/>
      <c r="P23" s="13"/>
      <c r="Q23" s="14"/>
      <c r="R23" s="15"/>
      <c r="S23" s="16"/>
      <c r="T23" s="17"/>
      <c r="U23" s="14"/>
      <c r="V23" s="15"/>
      <c r="W23" s="16"/>
      <c r="X23" s="18"/>
      <c r="Y23" s="15"/>
      <c r="Z23" s="19"/>
      <c r="AA23" s="16"/>
      <c r="AB23" s="20"/>
      <c r="AC23" s="21"/>
      <c r="AD23" s="22"/>
      <c r="AE23" s="23"/>
      <c r="AF23" s="21"/>
      <c r="AG23" s="24"/>
      <c r="AH23" s="68"/>
      <c r="AJ23" s="52"/>
    </row>
    <row r="24" spans="1:36" ht="25.8" outlineLevel="1">
      <c r="A24" s="277">
        <v>24</v>
      </c>
      <c r="B24" s="331"/>
      <c r="C24" s="311" t="s">
        <v>49</v>
      </c>
      <c r="D24" s="307" t="s">
        <v>817</v>
      </c>
      <c r="E24" s="312">
        <v>1</v>
      </c>
      <c r="F24" s="320" t="s">
        <v>50</v>
      </c>
      <c r="G24" s="310" t="s">
        <v>45</v>
      </c>
      <c r="H24" s="7"/>
      <c r="I24" s="942"/>
      <c r="J24" s="69"/>
      <c r="K24" s="917" t="s">
        <v>926</v>
      </c>
      <c r="L24" s="27"/>
      <c r="M24" s="28"/>
      <c r="N24" s="11"/>
      <c r="O24" s="29"/>
      <c r="P24" s="30"/>
      <c r="Q24" s="14"/>
      <c r="R24" s="15"/>
      <c r="S24" s="16"/>
      <c r="T24" s="31"/>
      <c r="U24" s="14"/>
      <c r="V24" s="15"/>
      <c r="W24" s="16"/>
      <c r="X24" s="32"/>
      <c r="Y24" s="15"/>
      <c r="Z24" s="19"/>
      <c r="AA24" s="16"/>
      <c r="AB24" s="33"/>
      <c r="AC24" s="21"/>
      <c r="AD24" s="34"/>
      <c r="AE24" s="35"/>
      <c r="AF24" s="21"/>
      <c r="AG24" s="24"/>
      <c r="AH24" s="36"/>
      <c r="AJ24" s="52"/>
    </row>
    <row r="25" spans="1:36" ht="72.599999999999994" customHeight="1" outlineLevel="1" thickBot="1">
      <c r="A25" s="278">
        <v>25</v>
      </c>
      <c r="B25" s="332"/>
      <c r="C25" s="324" t="s">
        <v>51</v>
      </c>
      <c r="D25" s="325" t="s">
        <v>918</v>
      </c>
      <c r="E25" s="326">
        <v>1</v>
      </c>
      <c r="F25" s="327" t="s">
        <v>44</v>
      </c>
      <c r="G25" s="328" t="s">
        <v>52</v>
      </c>
      <c r="H25" s="943"/>
      <c r="I25" s="54"/>
      <c r="J25" s="55" t="s">
        <v>851</v>
      </c>
      <c r="K25" s="909" t="s">
        <v>922</v>
      </c>
      <c r="L25" s="70"/>
      <c r="M25" s="71"/>
      <c r="N25" s="11"/>
      <c r="O25" s="29"/>
      <c r="P25" s="30"/>
      <c r="Q25" s="14"/>
      <c r="R25" s="15"/>
      <c r="S25" s="16"/>
      <c r="T25" s="31"/>
      <c r="U25" s="14"/>
      <c r="V25" s="15"/>
      <c r="W25" s="16"/>
      <c r="X25" s="56"/>
      <c r="Y25" s="15"/>
      <c r="Z25" s="19"/>
      <c r="AA25" s="16"/>
      <c r="AB25" s="57"/>
      <c r="AC25" s="21"/>
      <c r="AD25" s="58"/>
      <c r="AE25" s="59"/>
      <c r="AF25" s="21"/>
      <c r="AG25" s="24"/>
      <c r="AH25" s="60"/>
      <c r="AJ25" s="52"/>
    </row>
    <row r="26" spans="1:36" customFormat="1" ht="26.4" outlineLevel="1" thickBot="1">
      <c r="A26" s="277">
        <v>26</v>
      </c>
      <c r="B26" s="329"/>
      <c r="C26" s="301" t="s">
        <v>53</v>
      </c>
      <c r="D26" s="302"/>
      <c r="E26" s="303"/>
      <c r="F26" s="304"/>
      <c r="G26" s="305"/>
      <c r="H26" s="554" t="s">
        <v>893</v>
      </c>
      <c r="I26" s="555" t="s">
        <v>894</v>
      </c>
      <c r="J26" s="399"/>
      <c r="K26" s="557"/>
      <c r="L26" s="301"/>
      <c r="M26" s="559"/>
      <c r="N26" s="301"/>
      <c r="O26" s="301"/>
      <c r="P26" s="560"/>
      <c r="Q26" s="650"/>
      <c r="R26" s="651"/>
      <c r="S26" s="651"/>
      <c r="T26" s="560"/>
      <c r="U26" s="650"/>
      <c r="V26" s="651"/>
      <c r="W26" s="651"/>
      <c r="X26" s="652"/>
      <c r="Y26" s="651"/>
      <c r="Z26" s="653"/>
      <c r="AA26" s="653"/>
      <c r="AB26" s="301"/>
      <c r="AC26" s="301"/>
      <c r="AD26" s="301"/>
      <c r="AE26" s="560"/>
      <c r="AF26" s="301"/>
      <c r="AG26" s="651"/>
      <c r="AH26" s="652"/>
      <c r="AJ26" s="579"/>
    </row>
    <row r="27" spans="1:36" ht="25.8" outlineLevel="1">
      <c r="A27" s="277">
        <v>27</v>
      </c>
      <c r="B27" s="330"/>
      <c r="C27" s="306" t="s">
        <v>54</v>
      </c>
      <c r="D27" s="307" t="s">
        <v>817</v>
      </c>
      <c r="E27" s="308">
        <v>1</v>
      </c>
      <c r="F27" s="309" t="s">
        <v>48</v>
      </c>
      <c r="G27" s="310" t="s">
        <v>55</v>
      </c>
      <c r="H27" s="7"/>
      <c r="I27" s="942"/>
      <c r="J27" s="65"/>
      <c r="K27" s="917" t="s">
        <v>927</v>
      </c>
      <c r="L27" s="66"/>
      <c r="M27" s="67"/>
      <c r="N27" s="11"/>
      <c r="O27" s="12"/>
      <c r="P27" s="13"/>
      <c r="Q27" s="14"/>
      <c r="R27" s="15"/>
      <c r="S27" s="16"/>
      <c r="T27" s="17"/>
      <c r="U27" s="14"/>
      <c r="V27" s="15"/>
      <c r="W27" s="16"/>
      <c r="X27" s="18"/>
      <c r="Y27" s="15"/>
      <c r="Z27" s="19"/>
      <c r="AA27" s="16"/>
      <c r="AB27" s="20"/>
      <c r="AC27" s="21"/>
      <c r="AD27" s="22"/>
      <c r="AE27" s="23"/>
      <c r="AF27" s="21"/>
      <c r="AG27" s="24"/>
      <c r="AH27" s="68"/>
      <c r="AJ27" s="52"/>
    </row>
    <row r="28" spans="1:36" ht="25.8" outlineLevel="1">
      <c r="A28" s="293">
        <v>28</v>
      </c>
      <c r="B28" s="331"/>
      <c r="C28" s="311" t="s">
        <v>56</v>
      </c>
      <c r="D28" s="307" t="s">
        <v>817</v>
      </c>
      <c r="E28" s="312">
        <v>1</v>
      </c>
      <c r="F28" s="320" t="s">
        <v>57</v>
      </c>
      <c r="G28" s="310" t="s">
        <v>58</v>
      </c>
      <c r="H28" s="7"/>
      <c r="I28" s="942"/>
      <c r="J28" s="69"/>
      <c r="K28" s="916" t="s">
        <v>927</v>
      </c>
      <c r="L28" s="27"/>
      <c r="M28" s="28"/>
      <c r="N28" s="11"/>
      <c r="O28" s="29"/>
      <c r="P28" s="30"/>
      <c r="Q28" s="14"/>
      <c r="R28" s="15"/>
      <c r="S28" s="16"/>
      <c r="T28" s="31"/>
      <c r="U28" s="14"/>
      <c r="V28" s="15"/>
      <c r="W28" s="16"/>
      <c r="X28" s="32"/>
      <c r="Y28" s="15"/>
      <c r="Z28" s="19"/>
      <c r="AA28" s="16"/>
      <c r="AB28" s="33"/>
      <c r="AC28" s="21"/>
      <c r="AD28" s="34"/>
      <c r="AE28" s="35"/>
      <c r="AF28" s="21"/>
      <c r="AG28" s="24"/>
      <c r="AH28" s="36"/>
      <c r="AJ28" s="52"/>
    </row>
    <row r="29" spans="1:36" ht="55.2" customHeight="1" outlineLevel="1">
      <c r="A29" s="277">
        <v>29</v>
      </c>
      <c r="B29" s="333"/>
      <c r="C29" s="315"/>
      <c r="D29" s="316"/>
      <c r="E29" s="317"/>
      <c r="F29" s="334"/>
      <c r="G29" s="319" t="s">
        <v>875</v>
      </c>
      <c r="H29" s="937"/>
      <c r="I29" s="940"/>
      <c r="J29" s="37"/>
      <c r="K29" s="915"/>
      <c r="L29" s="38"/>
      <c r="M29" s="39"/>
      <c r="N29" s="40"/>
      <c r="O29" s="41"/>
      <c r="P29" s="42"/>
      <c r="Q29" s="14"/>
      <c r="R29" s="15"/>
      <c r="S29" s="16"/>
      <c r="T29" s="43"/>
      <c r="U29" s="14"/>
      <c r="V29" s="15"/>
      <c r="W29" s="16"/>
      <c r="X29" s="44"/>
      <c r="Y29" s="15"/>
      <c r="Z29" s="15"/>
      <c r="AA29" s="16"/>
      <c r="AB29" s="45"/>
      <c r="AC29" s="40"/>
      <c r="AD29" s="46"/>
      <c r="AE29" s="47"/>
      <c r="AF29" s="40"/>
      <c r="AG29" s="24"/>
      <c r="AH29" s="48"/>
      <c r="AJ29" s="52"/>
    </row>
    <row r="30" spans="1:36" ht="25.8" outlineLevel="1">
      <c r="A30" s="277">
        <v>30</v>
      </c>
      <c r="B30" s="331"/>
      <c r="C30" s="311" t="s">
        <v>59</v>
      </c>
      <c r="D30" s="307" t="s">
        <v>817</v>
      </c>
      <c r="E30" s="312">
        <v>1</v>
      </c>
      <c r="F30" s="320" t="s">
        <v>41</v>
      </c>
      <c r="G30" s="310" t="s">
        <v>55</v>
      </c>
      <c r="H30" s="7"/>
      <c r="I30" s="942"/>
      <c r="J30" s="69"/>
      <c r="K30" s="917" t="s">
        <v>927</v>
      </c>
      <c r="L30" s="27"/>
      <c r="M30" s="28"/>
      <c r="N30" s="11"/>
      <c r="O30" s="29"/>
      <c r="P30" s="30"/>
      <c r="Q30" s="14"/>
      <c r="R30" s="15"/>
      <c r="S30" s="16"/>
      <c r="T30" s="31"/>
      <c r="U30" s="14"/>
      <c r="V30" s="15"/>
      <c r="W30" s="16"/>
      <c r="X30" s="32"/>
      <c r="Y30" s="15"/>
      <c r="Z30" s="19"/>
      <c r="AA30" s="16"/>
      <c r="AB30" s="33"/>
      <c r="AC30" s="21"/>
      <c r="AD30" s="34"/>
      <c r="AE30" s="35"/>
      <c r="AF30" s="21"/>
      <c r="AG30" s="24"/>
      <c r="AH30" s="36"/>
      <c r="AJ30" s="52"/>
    </row>
    <row r="31" spans="1:36" ht="25.8" outlineLevel="1">
      <c r="A31" s="277">
        <v>31</v>
      </c>
      <c r="B31" s="331"/>
      <c r="C31" s="311" t="s">
        <v>60</v>
      </c>
      <c r="D31" s="307" t="s">
        <v>817</v>
      </c>
      <c r="E31" s="312">
        <v>1</v>
      </c>
      <c r="F31" s="320" t="s">
        <v>50</v>
      </c>
      <c r="G31" s="310" t="s">
        <v>45</v>
      </c>
      <c r="H31" s="7"/>
      <c r="I31" s="942"/>
      <c r="J31" s="69"/>
      <c r="K31" s="917" t="s">
        <v>927</v>
      </c>
      <c r="L31" s="27"/>
      <c r="M31" s="28"/>
      <c r="N31" s="11"/>
      <c r="O31" s="29"/>
      <c r="P31" s="30"/>
      <c r="Q31" s="14"/>
      <c r="R31" s="15"/>
      <c r="S31" s="16"/>
      <c r="T31" s="31"/>
      <c r="U31" s="14"/>
      <c r="V31" s="15"/>
      <c r="W31" s="16"/>
      <c r="X31" s="32"/>
      <c r="Y31" s="15"/>
      <c r="Z31" s="19"/>
      <c r="AA31" s="16"/>
      <c r="AB31" s="33"/>
      <c r="AC31" s="21"/>
      <c r="AD31" s="34"/>
      <c r="AE31" s="35"/>
      <c r="AF31" s="21"/>
      <c r="AG31" s="24"/>
      <c r="AH31" s="36"/>
      <c r="AJ31" s="52"/>
    </row>
    <row r="32" spans="1:36" ht="25.8" outlineLevel="1">
      <c r="A32" s="278">
        <v>32</v>
      </c>
      <c r="B32" s="331"/>
      <c r="C32" s="311" t="s">
        <v>61</v>
      </c>
      <c r="D32" s="307" t="s">
        <v>817</v>
      </c>
      <c r="E32" s="312">
        <v>1</v>
      </c>
      <c r="F32" s="320" t="s">
        <v>30</v>
      </c>
      <c r="G32" s="310" t="s">
        <v>45</v>
      </c>
      <c r="H32" s="7"/>
      <c r="I32" s="942"/>
      <c r="J32" s="50"/>
      <c r="K32" s="917" t="s">
        <v>927</v>
      </c>
      <c r="L32" s="27"/>
      <c r="M32" s="28"/>
      <c r="N32" s="11"/>
      <c r="O32" s="29"/>
      <c r="P32" s="30"/>
      <c r="Q32" s="14"/>
      <c r="R32" s="15"/>
      <c r="S32" s="16"/>
      <c r="T32" s="31"/>
      <c r="U32" s="14"/>
      <c r="V32" s="15"/>
      <c r="W32" s="16"/>
      <c r="X32" s="32"/>
      <c r="Y32" s="15"/>
      <c r="Z32" s="19"/>
      <c r="AA32" s="16"/>
      <c r="AB32" s="33"/>
      <c r="AC32" s="21"/>
      <c r="AD32" s="34"/>
      <c r="AE32" s="35"/>
      <c r="AF32" s="21"/>
      <c r="AG32" s="24"/>
      <c r="AH32" s="36"/>
      <c r="AJ32" s="52"/>
    </row>
    <row r="33" spans="1:36" ht="25.8" outlineLevel="1">
      <c r="A33" s="277">
        <v>33</v>
      </c>
      <c r="B33" s="331"/>
      <c r="C33" s="321" t="s">
        <v>62</v>
      </c>
      <c r="D33" s="322" t="s">
        <v>819</v>
      </c>
      <c r="E33" s="312">
        <v>1</v>
      </c>
      <c r="F33" s="320" t="s">
        <v>41</v>
      </c>
      <c r="G33" s="310" t="s">
        <v>36</v>
      </c>
      <c r="H33" s="942"/>
      <c r="I33" s="7"/>
      <c r="J33" s="72"/>
      <c r="K33" s="917" t="s">
        <v>927</v>
      </c>
      <c r="L33" s="27"/>
      <c r="M33" s="28"/>
      <c r="N33" s="11"/>
      <c r="O33" s="29"/>
      <c r="P33" s="30"/>
      <c r="Q33" s="14"/>
      <c r="R33" s="15"/>
      <c r="S33" s="16"/>
      <c r="T33" s="31"/>
      <c r="U33" s="14"/>
      <c r="V33" s="15"/>
      <c r="W33" s="16"/>
      <c r="X33" s="32"/>
      <c r="Y33" s="15"/>
      <c r="Z33" s="19"/>
      <c r="AA33" s="16"/>
      <c r="AB33" s="33"/>
      <c r="AC33" s="21"/>
      <c r="AD33" s="34"/>
      <c r="AE33" s="35"/>
      <c r="AF33" s="21"/>
      <c r="AG33" s="24"/>
      <c r="AH33" s="36"/>
      <c r="AJ33" s="52"/>
    </row>
    <row r="34" spans="1:36" ht="25.8" outlineLevel="1">
      <c r="A34" s="277">
        <v>34</v>
      </c>
      <c r="B34" s="331"/>
      <c r="C34" s="321" t="s">
        <v>63</v>
      </c>
      <c r="D34" s="322" t="s">
        <v>819</v>
      </c>
      <c r="E34" s="312">
        <v>1</v>
      </c>
      <c r="F34" s="320" t="s">
        <v>64</v>
      </c>
      <c r="G34" s="310" t="s">
        <v>36</v>
      </c>
      <c r="H34" s="942"/>
      <c r="I34" s="7"/>
      <c r="J34" s="73"/>
      <c r="K34" s="919" t="s">
        <v>927</v>
      </c>
      <c r="L34" s="27"/>
      <c r="M34" s="28"/>
      <c r="N34" s="11"/>
      <c r="O34" s="29"/>
      <c r="P34" s="30"/>
      <c r="Q34" s="14"/>
      <c r="R34" s="15"/>
      <c r="S34" s="16"/>
      <c r="T34" s="31"/>
      <c r="U34" s="14"/>
      <c r="V34" s="15"/>
      <c r="W34" s="16"/>
      <c r="X34" s="32"/>
      <c r="Y34" s="15"/>
      <c r="Z34" s="19"/>
      <c r="AA34" s="16"/>
      <c r="AB34" s="33"/>
      <c r="AC34" s="21"/>
      <c r="AD34" s="34"/>
      <c r="AE34" s="35"/>
      <c r="AF34" s="21"/>
      <c r="AG34" s="24"/>
      <c r="AH34" s="36"/>
      <c r="AJ34" s="52"/>
    </row>
    <row r="35" spans="1:36" ht="25.8" outlineLevel="1">
      <c r="A35" s="293">
        <v>35</v>
      </c>
      <c r="B35" s="331"/>
      <c r="C35" s="321" t="s">
        <v>65</v>
      </c>
      <c r="D35" s="322" t="s">
        <v>819</v>
      </c>
      <c r="E35" s="312">
        <v>1</v>
      </c>
      <c r="F35" s="320" t="s">
        <v>41</v>
      </c>
      <c r="G35" s="310" t="s">
        <v>36</v>
      </c>
      <c r="H35" s="942"/>
      <c r="I35" s="7"/>
      <c r="J35" s="74"/>
      <c r="K35" s="917" t="s">
        <v>927</v>
      </c>
      <c r="L35" s="27"/>
      <c r="M35" s="28"/>
      <c r="N35" s="11"/>
      <c r="O35" s="29"/>
      <c r="P35" s="30"/>
      <c r="Q35" s="14"/>
      <c r="R35" s="15"/>
      <c r="S35" s="16"/>
      <c r="T35" s="31"/>
      <c r="U35" s="14"/>
      <c r="V35" s="15"/>
      <c r="W35" s="16"/>
      <c r="X35" s="32"/>
      <c r="Y35" s="15"/>
      <c r="Z35" s="19"/>
      <c r="AA35" s="16"/>
      <c r="AB35" s="33"/>
      <c r="AC35" s="21"/>
      <c r="AD35" s="34"/>
      <c r="AE35" s="35"/>
      <c r="AF35" s="21"/>
      <c r="AG35" s="24"/>
      <c r="AH35" s="36"/>
      <c r="AJ35" s="52"/>
    </row>
    <row r="36" spans="1:36" ht="26.4" outlineLevel="1" thickBot="1">
      <c r="A36" s="277">
        <v>36</v>
      </c>
      <c r="B36" s="332"/>
      <c r="C36" s="324" t="s">
        <v>66</v>
      </c>
      <c r="D36" s="322" t="s">
        <v>819</v>
      </c>
      <c r="E36" s="326">
        <v>1</v>
      </c>
      <c r="F36" s="323" t="s">
        <v>41</v>
      </c>
      <c r="G36" s="328" t="s">
        <v>36</v>
      </c>
      <c r="H36" s="942"/>
      <c r="I36" s="54"/>
      <c r="J36" s="75"/>
      <c r="K36" s="917" t="s">
        <v>927</v>
      </c>
      <c r="L36" s="70"/>
      <c r="M36" s="71"/>
      <c r="N36" s="11"/>
      <c r="O36" s="29"/>
      <c r="P36" s="30"/>
      <c r="Q36" s="14"/>
      <c r="R36" s="15"/>
      <c r="S36" s="16"/>
      <c r="T36" s="31"/>
      <c r="U36" s="14"/>
      <c r="V36" s="15"/>
      <c r="W36" s="16"/>
      <c r="X36" s="56"/>
      <c r="Y36" s="15"/>
      <c r="Z36" s="19"/>
      <c r="AA36" s="16"/>
      <c r="AB36" s="57"/>
      <c r="AC36" s="21"/>
      <c r="AD36" s="58"/>
      <c r="AE36" s="59"/>
      <c r="AF36" s="21"/>
      <c r="AG36" s="24"/>
      <c r="AH36" s="60"/>
      <c r="AJ36" s="52"/>
    </row>
    <row r="37" spans="1:36" customFormat="1" ht="26.4" outlineLevel="1" thickBot="1">
      <c r="A37" s="277">
        <v>37</v>
      </c>
      <c r="B37" s="329"/>
      <c r="C37" s="301" t="s">
        <v>67</v>
      </c>
      <c r="D37" s="302"/>
      <c r="E37" s="303"/>
      <c r="F37" s="304"/>
      <c r="G37" s="305"/>
      <c r="H37" s="554" t="s">
        <v>893</v>
      </c>
      <c r="I37" s="555" t="s">
        <v>894</v>
      </c>
      <c r="J37" s="399"/>
      <c r="K37" s="557"/>
      <c r="L37" s="301"/>
      <c r="M37" s="559"/>
      <c r="N37" s="301"/>
      <c r="O37" s="301"/>
      <c r="P37" s="560"/>
      <c r="Q37" s="650"/>
      <c r="R37" s="651"/>
      <c r="S37" s="651"/>
      <c r="T37" s="560"/>
      <c r="U37" s="650"/>
      <c r="V37" s="651"/>
      <c r="W37" s="651"/>
      <c r="X37" s="652"/>
      <c r="Y37" s="651"/>
      <c r="Z37" s="653"/>
      <c r="AA37" s="653"/>
      <c r="AB37" s="301"/>
      <c r="AC37" s="301"/>
      <c r="AD37" s="301"/>
      <c r="AE37" s="560"/>
      <c r="AF37" s="301"/>
      <c r="AG37" s="651"/>
      <c r="AH37" s="652"/>
      <c r="AJ37" s="579"/>
    </row>
    <row r="38" spans="1:36" ht="25.8" outlineLevel="1">
      <c r="A38" s="277">
        <v>38</v>
      </c>
      <c r="B38" s="330"/>
      <c r="C38" s="306" t="s">
        <v>68</v>
      </c>
      <c r="D38" s="307" t="s">
        <v>817</v>
      </c>
      <c r="E38" s="308">
        <v>1</v>
      </c>
      <c r="F38" s="309" t="s">
        <v>48</v>
      </c>
      <c r="G38" s="310" t="s">
        <v>45</v>
      </c>
      <c r="H38" s="7"/>
      <c r="I38" s="944"/>
      <c r="J38" s="65"/>
      <c r="K38" s="917" t="s">
        <v>928</v>
      </c>
      <c r="L38" s="66"/>
      <c r="M38" s="67"/>
      <c r="N38" s="11"/>
      <c r="O38" s="12"/>
      <c r="P38" s="13"/>
      <c r="Q38" s="14"/>
      <c r="R38" s="15"/>
      <c r="S38" s="16"/>
      <c r="T38" s="17"/>
      <c r="U38" s="14"/>
      <c r="V38" s="15"/>
      <c r="W38" s="16"/>
      <c r="X38" s="18"/>
      <c r="Y38" s="15"/>
      <c r="Z38" s="19"/>
      <c r="AA38" s="16"/>
      <c r="AB38" s="20"/>
      <c r="AC38" s="21"/>
      <c r="AD38" s="22"/>
      <c r="AE38" s="23"/>
      <c r="AF38" s="21"/>
      <c r="AG38" s="24"/>
      <c r="AH38" s="68"/>
      <c r="AJ38" s="52"/>
    </row>
    <row r="39" spans="1:36" ht="25.8" outlineLevel="1">
      <c r="A39" s="278">
        <v>39</v>
      </c>
      <c r="B39" s="331"/>
      <c r="C39" s="311" t="s">
        <v>69</v>
      </c>
      <c r="D39" s="307" t="s">
        <v>817</v>
      </c>
      <c r="E39" s="312">
        <v>1</v>
      </c>
      <c r="F39" s="320" t="s">
        <v>50</v>
      </c>
      <c r="G39" s="310" t="s">
        <v>45</v>
      </c>
      <c r="H39" s="7"/>
      <c r="I39" s="944"/>
      <c r="J39" s="69"/>
      <c r="K39" s="917" t="s">
        <v>928</v>
      </c>
      <c r="L39" s="27"/>
      <c r="M39" s="28"/>
      <c r="N39" s="11"/>
      <c r="O39" s="29"/>
      <c r="P39" s="30"/>
      <c r="Q39" s="14"/>
      <c r="R39" s="15"/>
      <c r="S39" s="16"/>
      <c r="T39" s="31"/>
      <c r="U39" s="14"/>
      <c r="V39" s="15"/>
      <c r="W39" s="16"/>
      <c r="X39" s="32"/>
      <c r="Y39" s="15"/>
      <c r="Z39" s="19"/>
      <c r="AA39" s="16"/>
      <c r="AB39" s="33"/>
      <c r="AC39" s="21"/>
      <c r="AD39" s="34"/>
      <c r="AE39" s="35"/>
      <c r="AF39" s="21"/>
      <c r="AG39" s="24"/>
      <c r="AH39" s="36"/>
      <c r="AJ39" s="52"/>
    </row>
    <row r="40" spans="1:36" ht="25.8" outlineLevel="1">
      <c r="A40" s="277">
        <v>40</v>
      </c>
      <c r="B40" s="331"/>
      <c r="C40" s="321" t="s">
        <v>70</v>
      </c>
      <c r="D40" s="322" t="s">
        <v>819</v>
      </c>
      <c r="E40" s="312">
        <v>1</v>
      </c>
      <c r="F40" s="320" t="s">
        <v>71</v>
      </c>
      <c r="G40" s="310" t="s">
        <v>45</v>
      </c>
      <c r="H40" s="944"/>
      <c r="I40" s="7"/>
      <c r="J40" s="69"/>
      <c r="K40" s="917" t="s">
        <v>928</v>
      </c>
      <c r="L40" s="27"/>
      <c r="M40" s="28"/>
      <c r="N40" s="11"/>
      <c r="O40" s="29"/>
      <c r="P40" s="30"/>
      <c r="Q40" s="14"/>
      <c r="R40" s="15"/>
      <c r="S40" s="16"/>
      <c r="T40" s="31"/>
      <c r="U40" s="14"/>
      <c r="V40" s="15"/>
      <c r="W40" s="16"/>
      <c r="X40" s="32"/>
      <c r="Y40" s="15"/>
      <c r="Z40" s="19"/>
      <c r="AA40" s="16"/>
      <c r="AB40" s="33"/>
      <c r="AC40" s="21"/>
      <c r="AD40" s="34"/>
      <c r="AE40" s="35"/>
      <c r="AF40" s="21"/>
      <c r="AG40" s="24"/>
      <c r="AH40" s="36"/>
      <c r="AJ40" s="52"/>
    </row>
    <row r="41" spans="1:36" ht="25.8" outlineLevel="1">
      <c r="A41" s="277">
        <v>41</v>
      </c>
      <c r="B41" s="331"/>
      <c r="C41" s="321" t="s">
        <v>72</v>
      </c>
      <c r="D41" s="322" t="s">
        <v>819</v>
      </c>
      <c r="E41" s="312">
        <v>1</v>
      </c>
      <c r="F41" s="320" t="s">
        <v>41</v>
      </c>
      <c r="G41" s="310" t="s">
        <v>36</v>
      </c>
      <c r="H41" s="944"/>
      <c r="I41" s="7"/>
      <c r="J41" s="69"/>
      <c r="K41" s="917" t="s">
        <v>928</v>
      </c>
      <c r="L41" s="27"/>
      <c r="M41" s="28"/>
      <c r="N41" s="11"/>
      <c r="O41" s="29"/>
      <c r="P41" s="30"/>
      <c r="Q41" s="14"/>
      <c r="R41" s="15"/>
      <c r="S41" s="16"/>
      <c r="T41" s="31"/>
      <c r="U41" s="14"/>
      <c r="V41" s="15"/>
      <c r="W41" s="16"/>
      <c r="X41" s="32"/>
      <c r="Y41" s="15"/>
      <c r="Z41" s="19"/>
      <c r="AA41" s="16"/>
      <c r="AB41" s="33"/>
      <c r="AC41" s="21"/>
      <c r="AD41" s="34"/>
      <c r="AE41" s="35"/>
      <c r="AF41" s="21"/>
      <c r="AG41" s="24"/>
      <c r="AH41" s="36"/>
      <c r="AJ41" s="52"/>
    </row>
    <row r="42" spans="1:36" ht="25.8" outlineLevel="1">
      <c r="A42" s="293">
        <v>42</v>
      </c>
      <c r="B42" s="331"/>
      <c r="C42" s="321" t="s">
        <v>73</v>
      </c>
      <c r="D42" s="322" t="s">
        <v>819</v>
      </c>
      <c r="E42" s="312">
        <v>1</v>
      </c>
      <c r="F42" s="320" t="s">
        <v>41</v>
      </c>
      <c r="G42" s="310" t="s">
        <v>36</v>
      </c>
      <c r="H42" s="944"/>
      <c r="I42" s="7"/>
      <c r="J42" s="69"/>
      <c r="K42" s="917" t="s">
        <v>928</v>
      </c>
      <c r="L42" s="27"/>
      <c r="M42" s="28"/>
      <c r="N42" s="11"/>
      <c r="O42" s="29"/>
      <c r="P42" s="30"/>
      <c r="Q42" s="14"/>
      <c r="R42" s="15"/>
      <c r="S42" s="16"/>
      <c r="T42" s="31"/>
      <c r="U42" s="14"/>
      <c r="V42" s="15"/>
      <c r="W42" s="16"/>
      <c r="X42" s="32"/>
      <c r="Y42" s="15"/>
      <c r="Z42" s="19"/>
      <c r="AA42" s="16"/>
      <c r="AB42" s="33"/>
      <c r="AC42" s="21"/>
      <c r="AD42" s="34"/>
      <c r="AE42" s="35"/>
      <c r="AF42" s="21"/>
      <c r="AG42" s="24"/>
      <c r="AH42" s="36"/>
      <c r="AJ42" s="52"/>
    </row>
    <row r="43" spans="1:36" ht="75.599999999999994" customHeight="1" outlineLevel="1" thickBot="1">
      <c r="A43" s="277">
        <v>43</v>
      </c>
      <c r="B43" s="331"/>
      <c r="C43" s="324" t="s">
        <v>74</v>
      </c>
      <c r="D43" s="325" t="s">
        <v>918</v>
      </c>
      <c r="E43" s="326">
        <v>1</v>
      </c>
      <c r="F43" s="335" t="s">
        <v>44</v>
      </c>
      <c r="G43" s="328" t="s">
        <v>52</v>
      </c>
      <c r="H43" s="945"/>
      <c r="I43" s="54"/>
      <c r="J43" s="55" t="s">
        <v>851</v>
      </c>
      <c r="K43" s="909" t="s">
        <v>922</v>
      </c>
      <c r="L43" s="70"/>
      <c r="M43" s="76"/>
      <c r="N43" s="77"/>
      <c r="O43" s="78"/>
      <c r="P43" s="79"/>
      <c r="Q43" s="80"/>
      <c r="R43" s="81"/>
      <c r="S43" s="82"/>
      <c r="T43" s="83"/>
      <c r="U43" s="80"/>
      <c r="V43" s="81"/>
      <c r="W43" s="82"/>
      <c r="X43" s="84"/>
      <c r="Y43" s="81"/>
      <c r="Z43" s="81"/>
      <c r="AA43" s="82"/>
      <c r="AB43" s="85"/>
      <c r="AC43" s="86"/>
      <c r="AD43" s="87"/>
      <c r="AE43" s="88"/>
      <c r="AF43" s="86"/>
      <c r="AG43" s="89"/>
      <c r="AH43" s="90"/>
      <c r="AJ43" s="52"/>
    </row>
    <row r="44" spans="1:36" ht="28.2" customHeight="1" outlineLevel="1" thickBot="1">
      <c r="A44" s="277">
        <v>44</v>
      </c>
      <c r="B44" s="336"/>
      <c r="C44" s="833" t="s">
        <v>818</v>
      </c>
      <c r="D44" s="834"/>
      <c r="E44" s="834"/>
      <c r="F44" s="834"/>
      <c r="G44" s="835"/>
      <c r="H44" s="563">
        <f>COUNTIF(H9:H43,"x")</f>
        <v>0</v>
      </c>
      <c r="I44" s="564">
        <f>COUNTIF(I9:I43,"x")</f>
        <v>0</v>
      </c>
      <c r="J44" s="565"/>
      <c r="K44" s="566"/>
      <c r="L44" s="567"/>
      <c r="M44" s="568"/>
      <c r="N44" s="569"/>
      <c r="O44" s="570"/>
      <c r="P44" s="570"/>
      <c r="Q44" s="93"/>
      <c r="R44" s="92"/>
      <c r="S44" s="92"/>
      <c r="T44" s="93"/>
      <c r="U44" s="93"/>
      <c r="V44" s="92"/>
      <c r="W44" s="92"/>
      <c r="X44" s="93"/>
      <c r="Y44" s="93"/>
      <c r="Z44" s="92"/>
      <c r="AA44" s="92"/>
      <c r="AB44" s="93"/>
      <c r="AC44" s="91"/>
      <c r="AD44" s="94"/>
      <c r="AE44" s="95"/>
      <c r="AF44" s="91"/>
      <c r="AG44" s="94"/>
      <c r="AH44" s="96"/>
      <c r="AJ44" s="97"/>
    </row>
    <row r="45" spans="1:36" ht="28.2" customHeight="1" outlineLevel="1" thickBot="1">
      <c r="A45" s="277">
        <v>45</v>
      </c>
      <c r="B45" s="336"/>
      <c r="C45" s="806" t="s">
        <v>745</v>
      </c>
      <c r="D45" s="807"/>
      <c r="E45" s="807"/>
      <c r="F45" s="807"/>
      <c r="G45" s="808"/>
      <c r="H45" s="763" t="str">
        <f>IF(AND(H47="Erfüllt",H44+I44-IF(AND(H47="Erfüllt",H44=12,I44&gt;=2),2,0)&gt;=23),"Deutlich übererfüllt","Verfehlt")</f>
        <v>Verfehlt</v>
      </c>
      <c r="I45" s="764"/>
      <c r="J45" s="838" t="s">
        <v>859</v>
      </c>
      <c r="K45" s="573"/>
      <c r="L45" s="567"/>
      <c r="M45" s="574"/>
      <c r="N45" s="575"/>
      <c r="O45" s="565"/>
      <c r="P45" s="576"/>
      <c r="Q45" s="100"/>
      <c r="R45" s="101"/>
      <c r="S45" s="102"/>
      <c r="T45" s="99"/>
      <c r="U45" s="100"/>
      <c r="V45" s="101"/>
      <c r="W45" s="102"/>
      <c r="X45" s="99"/>
      <c r="Y45" s="100"/>
      <c r="Z45" s="101"/>
      <c r="AA45" s="102"/>
      <c r="AB45" s="103"/>
      <c r="AC45" s="98"/>
      <c r="AD45" s="104"/>
      <c r="AE45" s="105"/>
      <c r="AF45" s="98"/>
      <c r="AG45" s="106"/>
      <c r="AH45" s="107"/>
      <c r="AJ45" s="52"/>
    </row>
    <row r="46" spans="1:36" ht="29.4" customHeight="1" outlineLevel="1" thickBot="1">
      <c r="A46" s="278">
        <v>46</v>
      </c>
      <c r="B46" s="337"/>
      <c r="C46" s="806" t="s">
        <v>746</v>
      </c>
      <c r="D46" s="807"/>
      <c r="E46" s="807"/>
      <c r="F46" s="807"/>
      <c r="G46" s="808"/>
      <c r="H46" s="765" t="str">
        <f>IF(AND(H47="Erfüllt",H44+I44-IF(AND(H47="Erfüllt",H44=12,I44&gt;=2),2,0)&gt;=21),"Übererfüllt","Verfehlt")</f>
        <v>Verfehlt</v>
      </c>
      <c r="I46" s="766"/>
      <c r="J46" s="839"/>
      <c r="K46" s="580"/>
      <c r="L46" s="581"/>
      <c r="M46" s="568"/>
      <c r="N46" s="569"/>
      <c r="O46" s="582"/>
      <c r="P46" s="578"/>
      <c r="Q46" s="108"/>
      <c r="R46" s="102"/>
      <c r="S46" s="109"/>
      <c r="T46" s="105"/>
      <c r="U46" s="108"/>
      <c r="V46" s="102"/>
      <c r="W46" s="109"/>
      <c r="X46" s="105"/>
      <c r="Y46" s="108"/>
      <c r="Z46" s="102"/>
      <c r="AA46" s="109"/>
      <c r="AB46" s="110"/>
      <c r="AC46" s="91"/>
      <c r="AD46" s="104"/>
      <c r="AE46" s="105"/>
      <c r="AF46" s="91"/>
      <c r="AG46" s="106"/>
      <c r="AH46" s="107"/>
      <c r="AJ46" s="52"/>
    </row>
    <row r="47" spans="1:36" ht="36" customHeight="1" outlineLevel="1" thickBot="1">
      <c r="A47" s="277">
        <v>47</v>
      </c>
      <c r="B47" s="337"/>
      <c r="C47" s="772" t="s">
        <v>747</v>
      </c>
      <c r="D47" s="773"/>
      <c r="E47" s="773"/>
      <c r="F47" s="773"/>
      <c r="G47" s="774"/>
      <c r="H47" s="767" t="str">
        <f>IF(OR(H44&gt;=13,AND(H44=12,I44&gt;=2)),"Erfüllt","Verfehlt")</f>
        <v>Verfehlt</v>
      </c>
      <c r="I47" s="768"/>
      <c r="J47" s="839"/>
      <c r="K47" s="573"/>
      <c r="L47" s="581"/>
      <c r="M47" s="568"/>
      <c r="N47" s="569"/>
      <c r="O47" s="582"/>
      <c r="P47" s="578"/>
      <c r="Q47" s="102"/>
      <c r="R47" s="111"/>
      <c r="S47" s="112"/>
      <c r="T47" s="105"/>
      <c r="U47" s="102"/>
      <c r="V47" s="111"/>
      <c r="W47" s="112"/>
      <c r="X47" s="105"/>
      <c r="Y47" s="102"/>
      <c r="Z47" s="111"/>
      <c r="AA47" s="112"/>
      <c r="AB47" s="110"/>
      <c r="AC47" s="91"/>
      <c r="AD47" s="104"/>
      <c r="AE47" s="105"/>
      <c r="AF47" s="91"/>
      <c r="AG47" s="106"/>
      <c r="AH47" s="107"/>
      <c r="AJ47" s="52"/>
    </row>
    <row r="48" spans="1:36" ht="72.599999999999994" customHeight="1" outlineLevel="1" thickBot="1">
      <c r="A48" s="277">
        <v>48</v>
      </c>
      <c r="B48" s="338"/>
      <c r="C48" s="778" t="s">
        <v>863</v>
      </c>
      <c r="D48" s="779"/>
      <c r="E48" s="779"/>
      <c r="F48" s="779"/>
      <c r="G48" s="780"/>
      <c r="H48" s="840"/>
      <c r="I48" s="841"/>
      <c r="J48" s="390"/>
      <c r="K48" s="584"/>
      <c r="L48" s="585"/>
      <c r="M48" s="586"/>
      <c r="N48" s="587"/>
      <c r="O48" s="571"/>
      <c r="P48" s="588"/>
      <c r="Q48" s="80"/>
      <c r="R48" s="81"/>
      <c r="S48" s="81"/>
      <c r="T48" s="114"/>
      <c r="U48" s="80"/>
      <c r="V48" s="81"/>
      <c r="W48" s="81"/>
      <c r="X48" s="115"/>
      <c r="Y48" s="81"/>
      <c r="Z48" s="81"/>
      <c r="AA48" s="81"/>
      <c r="AB48" s="116"/>
      <c r="AC48" s="113"/>
      <c r="AD48" s="95"/>
      <c r="AE48" s="95"/>
      <c r="AF48" s="113"/>
      <c r="AG48" s="81"/>
      <c r="AH48" s="117"/>
      <c r="AJ48" s="52"/>
    </row>
    <row r="49" spans="1:39" ht="25.8" outlineLevel="1">
      <c r="A49" s="293">
        <v>49</v>
      </c>
      <c r="B49" s="339"/>
      <c r="C49" s="340"/>
      <c r="D49" s="341"/>
      <c r="E49" s="342"/>
      <c r="F49" s="342"/>
      <c r="G49" s="342"/>
      <c r="H49" s="592"/>
      <c r="I49" s="593"/>
      <c r="J49" s="501"/>
      <c r="K49" s="367"/>
      <c r="L49" s="339"/>
      <c r="M49" s="594"/>
      <c r="N49" s="595"/>
      <c r="O49" s="339"/>
      <c r="P49" s="340"/>
      <c r="Q49" s="120"/>
      <c r="R49" s="120"/>
      <c r="S49" s="120"/>
      <c r="T49" s="97"/>
      <c r="U49" s="120"/>
      <c r="V49" s="120"/>
      <c r="W49" s="120"/>
      <c r="X49" s="97"/>
      <c r="Y49" s="120"/>
      <c r="Z49" s="120"/>
      <c r="AA49" s="121"/>
      <c r="AB49" s="118"/>
      <c r="AC49" s="124"/>
      <c r="AD49" s="124"/>
      <c r="AE49" s="125"/>
      <c r="AF49" s="124"/>
      <c r="AG49" s="120"/>
      <c r="AH49" s="126"/>
      <c r="AI49" s="127"/>
      <c r="AJ49" s="125"/>
      <c r="AK49" s="127"/>
      <c r="AL49" s="127"/>
      <c r="AM49" s="127"/>
    </row>
    <row r="50" spans="1:39" ht="26.4" outlineLevel="1" thickBot="1">
      <c r="A50" s="277">
        <v>50</v>
      </c>
      <c r="B50" s="343"/>
      <c r="C50" s="339"/>
      <c r="D50" s="344"/>
      <c r="E50" s="345"/>
      <c r="F50" s="345"/>
      <c r="G50" s="345"/>
      <c r="H50" s="593"/>
      <c r="I50" s="593"/>
      <c r="J50" s="501"/>
      <c r="K50" s="367"/>
      <c r="L50" s="339"/>
      <c r="M50" s="387"/>
      <c r="N50" s="595"/>
      <c r="O50" s="339"/>
      <c r="P50" s="596"/>
      <c r="Q50" s="120"/>
      <c r="R50" s="120"/>
      <c r="S50" s="120"/>
      <c r="T50" s="128"/>
      <c r="U50" s="120"/>
      <c r="V50" s="120"/>
      <c r="W50" s="120"/>
      <c r="X50" s="128"/>
      <c r="Y50" s="120"/>
      <c r="Z50" s="121"/>
      <c r="AA50" s="121"/>
      <c r="AB50" s="124"/>
      <c r="AC50" s="124"/>
      <c r="AD50" s="124"/>
      <c r="AE50" s="125"/>
      <c r="AF50" s="124"/>
      <c r="AG50" s="129"/>
      <c r="AH50" s="126"/>
      <c r="AI50" s="119"/>
      <c r="AJ50" s="119"/>
      <c r="AK50" s="127"/>
      <c r="AL50" s="127"/>
      <c r="AM50" s="127"/>
    </row>
    <row r="51" spans="1:39" ht="26.4" outlineLevel="1" thickBot="1">
      <c r="A51" s="277">
        <v>51</v>
      </c>
      <c r="B51" s="346" t="s">
        <v>75</v>
      </c>
      <c r="C51" s="347"/>
      <c r="D51" s="348"/>
      <c r="E51" s="349"/>
      <c r="F51" s="350"/>
      <c r="G51" s="350"/>
      <c r="H51" s="597" t="s">
        <v>893</v>
      </c>
      <c r="I51" s="598" t="s">
        <v>894</v>
      </c>
      <c r="J51" s="599"/>
      <c r="K51" s="600"/>
      <c r="L51" s="347"/>
      <c r="M51" s="601"/>
      <c r="N51" s="347"/>
      <c r="O51" s="347"/>
      <c r="P51" s="602"/>
      <c r="Q51" s="133"/>
      <c r="R51" s="134"/>
      <c r="S51" s="134"/>
      <c r="T51" s="132"/>
      <c r="U51" s="133"/>
      <c r="V51" s="134"/>
      <c r="W51" s="134"/>
      <c r="X51" s="135"/>
      <c r="Y51" s="134"/>
      <c r="Z51" s="136"/>
      <c r="AA51" s="136"/>
      <c r="AB51" s="130"/>
      <c r="AC51" s="130"/>
      <c r="AD51" s="130"/>
      <c r="AE51" s="132"/>
      <c r="AF51" s="130"/>
      <c r="AG51" s="134"/>
      <c r="AH51" s="135"/>
      <c r="AJ51" s="52"/>
    </row>
    <row r="52" spans="1:39" ht="43.2" outlineLevel="1">
      <c r="A52" s="277">
        <v>52</v>
      </c>
      <c r="B52" s="758" t="s">
        <v>17</v>
      </c>
      <c r="C52" s="306" t="s">
        <v>76</v>
      </c>
      <c r="D52" s="307" t="s">
        <v>817</v>
      </c>
      <c r="E52" s="308">
        <v>3</v>
      </c>
      <c r="F52" s="351" t="s">
        <v>77</v>
      </c>
      <c r="G52" s="310" t="s">
        <v>78</v>
      </c>
      <c r="H52" s="7"/>
      <c r="I52" s="944"/>
      <c r="J52" s="8" t="s">
        <v>852</v>
      </c>
      <c r="K52" s="918" t="s">
        <v>921</v>
      </c>
      <c r="L52" s="70"/>
      <c r="M52" s="71"/>
      <c r="N52" s="11"/>
      <c r="O52" s="12"/>
      <c r="P52" s="13"/>
      <c r="Q52" s="14"/>
      <c r="R52" s="15"/>
      <c r="S52" s="16"/>
      <c r="T52" s="17"/>
      <c r="U52" s="14"/>
      <c r="V52" s="15"/>
      <c r="W52" s="16"/>
      <c r="X52" s="18"/>
      <c r="Y52" s="15"/>
      <c r="Z52" s="19"/>
      <c r="AA52" s="16"/>
      <c r="AB52" s="20"/>
      <c r="AC52" s="21"/>
      <c r="AD52" s="22"/>
      <c r="AE52" s="23"/>
      <c r="AF52" s="21"/>
      <c r="AG52" s="24"/>
      <c r="AH52" s="137"/>
      <c r="AJ52" s="52"/>
    </row>
    <row r="53" spans="1:39" ht="28.8" outlineLevel="1">
      <c r="A53" s="278">
        <v>53</v>
      </c>
      <c r="B53" s="759"/>
      <c r="C53" s="311" t="s">
        <v>79</v>
      </c>
      <c r="D53" s="307" t="s">
        <v>817</v>
      </c>
      <c r="E53" s="312">
        <v>1</v>
      </c>
      <c r="F53" s="352" t="s">
        <v>80</v>
      </c>
      <c r="G53" s="314" t="s">
        <v>36</v>
      </c>
      <c r="H53" s="7"/>
      <c r="I53" s="944"/>
      <c r="J53" s="8" t="s">
        <v>852</v>
      </c>
      <c r="K53" s="918" t="s">
        <v>921</v>
      </c>
      <c r="L53" s="70"/>
      <c r="M53" s="71"/>
      <c r="N53" s="11"/>
      <c r="O53" s="29"/>
      <c r="P53" s="30"/>
      <c r="Q53" s="14"/>
      <c r="R53" s="15"/>
      <c r="S53" s="16"/>
      <c r="T53" s="31"/>
      <c r="U53" s="14"/>
      <c r="V53" s="15"/>
      <c r="W53" s="16"/>
      <c r="X53" s="32"/>
      <c r="Y53" s="15"/>
      <c r="Z53" s="19"/>
      <c r="AA53" s="16"/>
      <c r="AB53" s="33"/>
      <c r="AC53" s="21"/>
      <c r="AD53" s="34"/>
      <c r="AE53" s="35"/>
      <c r="AF53" s="21"/>
      <c r="AG53" s="24"/>
      <c r="AH53" s="137"/>
      <c r="AJ53" s="52"/>
    </row>
    <row r="54" spans="1:39" ht="28.8" outlineLevel="1">
      <c r="A54" s="277">
        <v>54</v>
      </c>
      <c r="B54" s="759"/>
      <c r="C54" s="311" t="s">
        <v>81</v>
      </c>
      <c r="D54" s="307" t="s">
        <v>817</v>
      </c>
      <c r="E54" s="312">
        <v>1</v>
      </c>
      <c r="F54" s="352" t="s">
        <v>71</v>
      </c>
      <c r="G54" s="314" t="s">
        <v>82</v>
      </c>
      <c r="H54" s="7"/>
      <c r="I54" s="944"/>
      <c r="J54" s="8" t="s">
        <v>852</v>
      </c>
      <c r="K54" s="918" t="s">
        <v>921</v>
      </c>
      <c r="L54" s="70"/>
      <c r="M54" s="71"/>
      <c r="N54" s="11"/>
      <c r="O54" s="29"/>
      <c r="P54" s="30"/>
      <c r="Q54" s="14"/>
      <c r="R54" s="15"/>
      <c r="S54" s="16"/>
      <c r="T54" s="31"/>
      <c r="U54" s="14"/>
      <c r="V54" s="15"/>
      <c r="W54" s="16"/>
      <c r="X54" s="32"/>
      <c r="Y54" s="15"/>
      <c r="Z54" s="19"/>
      <c r="AA54" s="16"/>
      <c r="AB54" s="33"/>
      <c r="AC54" s="21"/>
      <c r="AD54" s="34"/>
      <c r="AE54" s="35"/>
      <c r="AF54" s="21"/>
      <c r="AG54" s="24"/>
      <c r="AH54" s="137"/>
      <c r="AJ54" s="52"/>
    </row>
    <row r="55" spans="1:39" ht="28.8" outlineLevel="1">
      <c r="A55" s="277">
        <v>55</v>
      </c>
      <c r="B55" s="759"/>
      <c r="C55" s="311" t="s">
        <v>83</v>
      </c>
      <c r="D55" s="307" t="s">
        <v>817</v>
      </c>
      <c r="E55" s="312">
        <v>1</v>
      </c>
      <c r="F55" s="352" t="s">
        <v>71</v>
      </c>
      <c r="G55" s="314" t="s">
        <v>31</v>
      </c>
      <c r="H55" s="7"/>
      <c r="I55" s="944"/>
      <c r="J55" s="8" t="s">
        <v>852</v>
      </c>
      <c r="K55" s="918" t="s">
        <v>921</v>
      </c>
      <c r="L55" s="70"/>
      <c r="M55" s="71"/>
      <c r="N55" s="11"/>
      <c r="O55" s="29"/>
      <c r="P55" s="30"/>
      <c r="Q55" s="14"/>
      <c r="R55" s="15"/>
      <c r="S55" s="16"/>
      <c r="T55" s="31"/>
      <c r="U55" s="14"/>
      <c r="V55" s="15"/>
      <c r="W55" s="16"/>
      <c r="X55" s="32"/>
      <c r="Y55" s="15"/>
      <c r="Z55" s="19"/>
      <c r="AA55" s="16"/>
      <c r="AB55" s="33"/>
      <c r="AC55" s="21"/>
      <c r="AD55" s="34"/>
      <c r="AE55" s="35"/>
      <c r="AF55" s="21"/>
      <c r="AG55" s="24"/>
      <c r="AH55" s="137"/>
      <c r="AJ55" s="52"/>
    </row>
    <row r="56" spans="1:39" ht="28.8" outlineLevel="1">
      <c r="A56" s="293">
        <v>56</v>
      </c>
      <c r="B56" s="759"/>
      <c r="C56" s="311" t="s">
        <v>84</v>
      </c>
      <c r="D56" s="307" t="s">
        <v>817</v>
      </c>
      <c r="E56" s="312">
        <v>1</v>
      </c>
      <c r="F56" s="352" t="s">
        <v>71</v>
      </c>
      <c r="G56" s="314" t="s">
        <v>85</v>
      </c>
      <c r="H56" s="7"/>
      <c r="I56" s="944"/>
      <c r="J56" s="8" t="s">
        <v>852</v>
      </c>
      <c r="K56" s="918" t="s">
        <v>921</v>
      </c>
      <c r="L56" s="70"/>
      <c r="M56" s="71"/>
      <c r="N56" s="11"/>
      <c r="O56" s="29"/>
      <c r="P56" s="30"/>
      <c r="Q56" s="14"/>
      <c r="R56" s="15"/>
      <c r="S56" s="16"/>
      <c r="T56" s="31"/>
      <c r="U56" s="14"/>
      <c r="V56" s="15"/>
      <c r="W56" s="16"/>
      <c r="X56" s="32"/>
      <c r="Y56" s="15"/>
      <c r="Z56" s="19"/>
      <c r="AA56" s="16"/>
      <c r="AB56" s="33"/>
      <c r="AC56" s="21"/>
      <c r="AD56" s="34"/>
      <c r="AE56" s="35"/>
      <c r="AF56" s="21"/>
      <c r="AG56" s="24"/>
      <c r="AH56" s="137"/>
      <c r="AJ56" s="52"/>
    </row>
    <row r="57" spans="1:39" ht="39" customHeight="1" outlineLevel="1">
      <c r="A57" s="277">
        <v>57</v>
      </c>
      <c r="B57" s="760"/>
      <c r="C57" s="315"/>
      <c r="D57" s="316"/>
      <c r="E57" s="317"/>
      <c r="F57" s="334"/>
      <c r="G57" s="319" t="s">
        <v>874</v>
      </c>
      <c r="H57" s="937"/>
      <c r="I57" s="940"/>
      <c r="J57" s="37"/>
      <c r="K57" s="915"/>
      <c r="L57" s="38"/>
      <c r="M57" s="39"/>
      <c r="N57" s="40"/>
      <c r="O57" s="41"/>
      <c r="P57" s="42"/>
      <c r="Q57" s="14"/>
      <c r="R57" s="15"/>
      <c r="S57" s="16"/>
      <c r="T57" s="43"/>
      <c r="U57" s="14"/>
      <c r="V57" s="15"/>
      <c r="W57" s="16"/>
      <c r="X57" s="44"/>
      <c r="Y57" s="15"/>
      <c r="Z57" s="15"/>
      <c r="AA57" s="16"/>
      <c r="AB57" s="45"/>
      <c r="AC57" s="40"/>
      <c r="AD57" s="46"/>
      <c r="AE57" s="47"/>
      <c r="AF57" s="40"/>
      <c r="AG57" s="24"/>
      <c r="AH57" s="48"/>
      <c r="AJ57" s="52"/>
    </row>
    <row r="58" spans="1:39" ht="25.8" outlineLevel="1">
      <c r="A58" s="277">
        <v>58</v>
      </c>
      <c r="B58" s="759"/>
      <c r="C58" s="321" t="s">
        <v>86</v>
      </c>
      <c r="D58" s="322" t="s">
        <v>819</v>
      </c>
      <c r="E58" s="312">
        <v>1</v>
      </c>
      <c r="F58" s="352" t="s">
        <v>77</v>
      </c>
      <c r="G58" s="314" t="s">
        <v>87</v>
      </c>
      <c r="H58" s="944"/>
      <c r="I58" s="7"/>
      <c r="J58" s="49"/>
      <c r="K58" s="918" t="s">
        <v>921</v>
      </c>
      <c r="L58" s="70"/>
      <c r="M58" s="71"/>
      <c r="N58" s="11"/>
      <c r="O58" s="29"/>
      <c r="P58" s="30"/>
      <c r="Q58" s="14"/>
      <c r="R58" s="15"/>
      <c r="S58" s="16"/>
      <c r="T58" s="31"/>
      <c r="U58" s="14"/>
      <c r="V58" s="15"/>
      <c r="W58" s="16"/>
      <c r="X58" s="32"/>
      <c r="Y58" s="15"/>
      <c r="Z58" s="19"/>
      <c r="AA58" s="16"/>
      <c r="AB58" s="33"/>
      <c r="AC58" s="21"/>
      <c r="AD58" s="34"/>
      <c r="AE58" s="35"/>
      <c r="AF58" s="21"/>
      <c r="AG58" s="24"/>
      <c r="AH58" s="137"/>
      <c r="AJ58" s="52"/>
    </row>
    <row r="59" spans="1:39" ht="28.8" outlineLevel="1">
      <c r="A59" s="277">
        <v>59</v>
      </c>
      <c r="B59" s="759"/>
      <c r="C59" s="321" t="s">
        <v>88</v>
      </c>
      <c r="D59" s="322" t="s">
        <v>819</v>
      </c>
      <c r="E59" s="312">
        <v>1</v>
      </c>
      <c r="F59" s="352" t="s">
        <v>80</v>
      </c>
      <c r="G59" s="314" t="s">
        <v>89</v>
      </c>
      <c r="H59" s="944"/>
      <c r="I59" s="7"/>
      <c r="J59" s="49"/>
      <c r="K59" s="918" t="s">
        <v>921</v>
      </c>
      <c r="L59" s="70"/>
      <c r="M59" s="71"/>
      <c r="N59" s="11"/>
      <c r="O59" s="29"/>
      <c r="P59" s="30"/>
      <c r="Q59" s="14"/>
      <c r="R59" s="15"/>
      <c r="S59" s="16"/>
      <c r="T59" s="31"/>
      <c r="U59" s="14"/>
      <c r="V59" s="15"/>
      <c r="W59" s="16"/>
      <c r="X59" s="32"/>
      <c r="Y59" s="15"/>
      <c r="Z59" s="19"/>
      <c r="AA59" s="16"/>
      <c r="AB59" s="33"/>
      <c r="AC59" s="21"/>
      <c r="AD59" s="34"/>
      <c r="AE59" s="35"/>
      <c r="AF59" s="21"/>
      <c r="AG59" s="24"/>
      <c r="AH59" s="137"/>
      <c r="AJ59" s="52"/>
    </row>
    <row r="60" spans="1:39" ht="25.8" outlineLevel="1">
      <c r="A60" s="278">
        <v>60</v>
      </c>
      <c r="B60" s="759"/>
      <c r="C60" s="321" t="s">
        <v>90</v>
      </c>
      <c r="D60" s="322" t="s">
        <v>819</v>
      </c>
      <c r="E60" s="312">
        <v>1</v>
      </c>
      <c r="F60" s="352" t="s">
        <v>80</v>
      </c>
      <c r="G60" s="314"/>
      <c r="H60" s="944"/>
      <c r="I60" s="7"/>
      <c r="J60" s="49"/>
      <c r="K60" s="918" t="s">
        <v>921</v>
      </c>
      <c r="L60" s="70"/>
      <c r="M60" s="71"/>
      <c r="N60" s="11"/>
      <c r="O60" s="29"/>
      <c r="P60" s="30"/>
      <c r="Q60" s="14"/>
      <c r="R60" s="15"/>
      <c r="S60" s="16"/>
      <c r="T60" s="31"/>
      <c r="U60" s="14"/>
      <c r="V60" s="15"/>
      <c r="W60" s="16"/>
      <c r="X60" s="32"/>
      <c r="Y60" s="15"/>
      <c r="Z60" s="19"/>
      <c r="AA60" s="16"/>
      <c r="AB60" s="33"/>
      <c r="AC60" s="21"/>
      <c r="AD60" s="34"/>
      <c r="AE60" s="35"/>
      <c r="AF60" s="21"/>
      <c r="AG60" s="24"/>
      <c r="AH60" s="137"/>
      <c r="AJ60" s="52"/>
    </row>
    <row r="61" spans="1:39" ht="75" customHeight="1" outlineLevel="1">
      <c r="A61" s="277">
        <v>61</v>
      </c>
      <c r="B61" s="759"/>
      <c r="C61" s="321" t="s">
        <v>91</v>
      </c>
      <c r="D61" s="325" t="s">
        <v>918</v>
      </c>
      <c r="E61" s="312">
        <v>1</v>
      </c>
      <c r="F61" s="353" t="s">
        <v>92</v>
      </c>
      <c r="G61" s="314" t="s">
        <v>52</v>
      </c>
      <c r="H61" s="944"/>
      <c r="I61" s="7"/>
      <c r="J61" s="55" t="s">
        <v>851</v>
      </c>
      <c r="K61" s="909" t="s">
        <v>922</v>
      </c>
      <c r="L61" s="70"/>
      <c r="M61" s="71"/>
      <c r="N61" s="11"/>
      <c r="O61" s="29"/>
      <c r="P61" s="30"/>
      <c r="Q61" s="14"/>
      <c r="R61" s="15"/>
      <c r="S61" s="16"/>
      <c r="T61" s="31"/>
      <c r="U61" s="14"/>
      <c r="V61" s="15"/>
      <c r="W61" s="16"/>
      <c r="X61" s="32"/>
      <c r="Y61" s="15"/>
      <c r="Z61" s="19"/>
      <c r="AA61" s="16"/>
      <c r="AB61" s="33"/>
      <c r="AC61" s="21"/>
      <c r="AD61" s="34"/>
      <c r="AE61" s="35"/>
      <c r="AF61" s="21"/>
      <c r="AG61" s="24"/>
      <c r="AH61" s="137"/>
      <c r="AJ61" s="52"/>
    </row>
    <row r="62" spans="1:39" ht="57.6" outlineLevel="1">
      <c r="A62" s="277">
        <v>62</v>
      </c>
      <c r="B62" s="759"/>
      <c r="C62" s="321" t="s">
        <v>93</v>
      </c>
      <c r="D62" s="325" t="s">
        <v>918</v>
      </c>
      <c r="E62" s="312">
        <v>1</v>
      </c>
      <c r="F62" s="353" t="s">
        <v>92</v>
      </c>
      <c r="G62" s="314" t="s">
        <v>52</v>
      </c>
      <c r="H62" s="946"/>
      <c r="I62" s="7"/>
      <c r="J62" s="138" t="s">
        <v>851</v>
      </c>
      <c r="K62" s="909" t="s">
        <v>922</v>
      </c>
      <c r="L62" s="70"/>
      <c r="M62" s="71"/>
      <c r="N62" s="11"/>
      <c r="O62" s="29"/>
      <c r="P62" s="30"/>
      <c r="Q62" s="14"/>
      <c r="R62" s="15"/>
      <c r="S62" s="16"/>
      <c r="T62" s="31"/>
      <c r="U62" s="14"/>
      <c r="V62" s="15"/>
      <c r="W62" s="16"/>
      <c r="X62" s="32"/>
      <c r="Y62" s="15"/>
      <c r="Z62" s="19"/>
      <c r="AA62" s="16"/>
      <c r="AB62" s="33"/>
      <c r="AC62" s="21"/>
      <c r="AD62" s="34"/>
      <c r="AE62" s="35"/>
      <c r="AF62" s="21"/>
      <c r="AG62" s="24"/>
      <c r="AH62" s="137"/>
      <c r="AJ62" s="52"/>
    </row>
    <row r="63" spans="1:39" ht="57.6" outlineLevel="1">
      <c r="A63" s="293">
        <v>63</v>
      </c>
      <c r="B63" s="759"/>
      <c r="C63" s="321" t="s">
        <v>94</v>
      </c>
      <c r="D63" s="325" t="s">
        <v>918</v>
      </c>
      <c r="E63" s="312">
        <v>1</v>
      </c>
      <c r="F63" s="353" t="s">
        <v>92</v>
      </c>
      <c r="G63" s="314" t="s">
        <v>36</v>
      </c>
      <c r="H63" s="946"/>
      <c r="I63" s="7"/>
      <c r="J63" s="138" t="s">
        <v>851</v>
      </c>
      <c r="K63" s="909" t="s">
        <v>922</v>
      </c>
      <c r="L63" s="70"/>
      <c r="M63" s="71"/>
      <c r="N63" s="11"/>
      <c r="O63" s="29"/>
      <c r="P63" s="30"/>
      <c r="Q63" s="14"/>
      <c r="R63" s="15"/>
      <c r="S63" s="16"/>
      <c r="T63" s="31"/>
      <c r="U63" s="14"/>
      <c r="V63" s="15"/>
      <c r="W63" s="16"/>
      <c r="X63" s="32"/>
      <c r="Y63" s="15"/>
      <c r="Z63" s="19"/>
      <c r="AA63" s="16"/>
      <c r="AB63" s="33"/>
      <c r="AC63" s="21"/>
      <c r="AD63" s="34"/>
      <c r="AE63" s="35"/>
      <c r="AF63" s="21"/>
      <c r="AG63" s="24"/>
      <c r="AH63" s="137"/>
      <c r="AJ63" s="52"/>
    </row>
    <row r="64" spans="1:39" ht="57.6" outlineLevel="1">
      <c r="A64" s="277">
        <v>64</v>
      </c>
      <c r="B64" s="759"/>
      <c r="C64" s="321" t="s">
        <v>95</v>
      </c>
      <c r="D64" s="325" t="s">
        <v>918</v>
      </c>
      <c r="E64" s="312">
        <v>1</v>
      </c>
      <c r="F64" s="353" t="s">
        <v>96</v>
      </c>
      <c r="G64" s="314" t="s">
        <v>36</v>
      </c>
      <c r="H64" s="946"/>
      <c r="I64" s="7"/>
      <c r="J64" s="138" t="s">
        <v>851</v>
      </c>
      <c r="K64" s="909" t="s">
        <v>922</v>
      </c>
      <c r="L64" s="70"/>
      <c r="M64" s="71"/>
      <c r="N64" s="11"/>
      <c r="O64" s="29"/>
      <c r="P64" s="30"/>
      <c r="Q64" s="14"/>
      <c r="R64" s="15"/>
      <c r="S64" s="16"/>
      <c r="T64" s="31"/>
      <c r="U64" s="14"/>
      <c r="V64" s="15"/>
      <c r="W64" s="16"/>
      <c r="X64" s="32"/>
      <c r="Y64" s="15"/>
      <c r="Z64" s="19"/>
      <c r="AA64" s="16"/>
      <c r="AB64" s="33"/>
      <c r="AC64" s="21"/>
      <c r="AD64" s="34"/>
      <c r="AE64" s="35"/>
      <c r="AF64" s="21"/>
      <c r="AG64" s="24"/>
      <c r="AH64" s="137"/>
      <c r="AJ64" s="52"/>
    </row>
    <row r="65" spans="1:39" ht="58.2" outlineLevel="1" thickBot="1">
      <c r="A65" s="277">
        <v>65</v>
      </c>
      <c r="B65" s="820"/>
      <c r="C65" s="354" t="s">
        <v>820</v>
      </c>
      <c r="D65" s="325" t="s">
        <v>918</v>
      </c>
      <c r="E65" s="355">
        <v>1</v>
      </c>
      <c r="F65" s="356" t="s">
        <v>96</v>
      </c>
      <c r="G65" s="357" t="s">
        <v>36</v>
      </c>
      <c r="H65" s="947"/>
      <c r="I65" s="54"/>
      <c r="J65" s="140" t="s">
        <v>851</v>
      </c>
      <c r="K65" s="909" t="s">
        <v>922</v>
      </c>
      <c r="L65" s="141"/>
      <c r="M65" s="76"/>
      <c r="N65" s="77"/>
      <c r="O65" s="78"/>
      <c r="P65" s="79"/>
      <c r="Q65" s="80"/>
      <c r="R65" s="81"/>
      <c r="S65" s="82"/>
      <c r="T65" s="83"/>
      <c r="U65" s="80"/>
      <c r="V65" s="81"/>
      <c r="W65" s="82"/>
      <c r="X65" s="84"/>
      <c r="Y65" s="81"/>
      <c r="Z65" s="81"/>
      <c r="AA65" s="82"/>
      <c r="AB65" s="85"/>
      <c r="AC65" s="86"/>
      <c r="AD65" s="87"/>
      <c r="AE65" s="88"/>
      <c r="AF65" s="86"/>
      <c r="AG65" s="89"/>
      <c r="AH65" s="142"/>
      <c r="AJ65" s="52"/>
    </row>
    <row r="66" spans="1:39" ht="28.2" customHeight="1" outlineLevel="1" thickBot="1">
      <c r="A66" s="277">
        <v>66</v>
      </c>
      <c r="B66" s="336"/>
      <c r="C66" s="833" t="s">
        <v>818</v>
      </c>
      <c r="D66" s="834"/>
      <c r="E66" s="834"/>
      <c r="F66" s="834"/>
      <c r="G66" s="835"/>
      <c r="H66" s="563">
        <f>COUNTIF(H52:H65,"x")</f>
        <v>0</v>
      </c>
      <c r="I66" s="564">
        <f>COUNTIF(I52:I65,"x")</f>
        <v>0</v>
      </c>
      <c r="J66" s="570"/>
      <c r="K66" s="604"/>
      <c r="L66" s="605"/>
      <c r="M66" s="568"/>
      <c r="N66" s="569"/>
      <c r="O66" s="570"/>
      <c r="P66" s="570"/>
      <c r="Q66" s="144"/>
      <c r="R66" s="92"/>
      <c r="S66" s="92"/>
      <c r="T66" s="93"/>
      <c r="U66" s="144"/>
      <c r="V66" s="92"/>
      <c r="W66" s="92"/>
      <c r="X66" s="93"/>
      <c r="Y66" s="144"/>
      <c r="Z66" s="92"/>
      <c r="AA66" s="92"/>
      <c r="AB66" s="93"/>
      <c r="AC66" s="91"/>
      <c r="AD66" s="94"/>
      <c r="AE66" s="95"/>
      <c r="AF66" s="91"/>
      <c r="AG66" s="94"/>
      <c r="AH66" s="96"/>
      <c r="AJ66" s="97"/>
    </row>
    <row r="67" spans="1:39" ht="26.4" outlineLevel="1" thickBot="1">
      <c r="A67" s="278">
        <v>67</v>
      </c>
      <c r="B67" s="336"/>
      <c r="C67" s="806" t="s">
        <v>748</v>
      </c>
      <c r="D67" s="807"/>
      <c r="E67" s="807"/>
      <c r="F67" s="807"/>
      <c r="G67" s="808"/>
      <c r="H67" s="763" t="str">
        <f>IF(AND(H69="Erfüllt",H66+I66-IF(AND(H69="Erfüllt",H66=3,I66&gt;=2),2,0)&gt;=9),"Deutlich übererfüllt","Verfehlt")</f>
        <v>Verfehlt</v>
      </c>
      <c r="I67" s="764"/>
      <c r="J67" s="838" t="s">
        <v>859</v>
      </c>
      <c r="K67" s="573"/>
      <c r="L67" s="567"/>
      <c r="M67" s="574"/>
      <c r="N67" s="575"/>
      <c r="O67" s="565"/>
      <c r="P67" s="576"/>
      <c r="Q67" s="100"/>
      <c r="R67" s="101"/>
      <c r="S67" s="102"/>
      <c r="T67" s="99"/>
      <c r="U67" s="100"/>
      <c r="V67" s="101"/>
      <c r="W67" s="102"/>
      <c r="X67" s="99"/>
      <c r="Y67" s="100"/>
      <c r="Z67" s="101"/>
      <c r="AA67" s="102"/>
      <c r="AB67" s="145"/>
      <c r="AC67" s="98"/>
      <c r="AD67" s="146"/>
      <c r="AE67" s="99"/>
      <c r="AF67" s="98"/>
      <c r="AG67" s="106"/>
      <c r="AH67" s="147"/>
      <c r="AJ67" s="52"/>
    </row>
    <row r="68" spans="1:39" ht="26.4" outlineLevel="1" thickBot="1">
      <c r="A68" s="277">
        <v>68</v>
      </c>
      <c r="B68" s="337"/>
      <c r="C68" s="842" t="s">
        <v>749</v>
      </c>
      <c r="D68" s="843"/>
      <c r="E68" s="843"/>
      <c r="F68" s="843"/>
      <c r="G68" s="844"/>
      <c r="H68" s="765" t="str">
        <f>IF(AND(H69="Erfüllt",H66+I66-IF(AND(H69="Erfüllt",H66=3,I66&gt;=2),2,0)&gt;=7),"Übererfüllt","Verfehlt")</f>
        <v>Verfehlt</v>
      </c>
      <c r="I68" s="766"/>
      <c r="J68" s="839"/>
      <c r="K68" s="573"/>
      <c r="L68" s="581"/>
      <c r="M68" s="568"/>
      <c r="N68" s="569"/>
      <c r="O68" s="582"/>
      <c r="P68" s="578"/>
      <c r="Q68" s="108"/>
      <c r="R68" s="102"/>
      <c r="S68" s="109"/>
      <c r="T68" s="105"/>
      <c r="U68" s="108"/>
      <c r="V68" s="102"/>
      <c r="W68" s="109"/>
      <c r="X68" s="105"/>
      <c r="Y68" s="108"/>
      <c r="Z68" s="102"/>
      <c r="AA68" s="109"/>
      <c r="AB68" s="148"/>
      <c r="AC68" s="91"/>
      <c r="AD68" s="104"/>
      <c r="AE68" s="105"/>
      <c r="AF68" s="91"/>
      <c r="AG68" s="106"/>
      <c r="AH68" s="107"/>
      <c r="AJ68" s="52"/>
    </row>
    <row r="69" spans="1:39" ht="31.2" customHeight="1" outlineLevel="1" thickBot="1">
      <c r="A69" s="277">
        <v>69</v>
      </c>
      <c r="B69" s="337"/>
      <c r="C69" s="845" t="s">
        <v>750</v>
      </c>
      <c r="D69" s="846"/>
      <c r="E69" s="846"/>
      <c r="F69" s="846"/>
      <c r="G69" s="847"/>
      <c r="H69" s="767" t="str">
        <f>IF(OR(H66&gt;=4,AND(H66=3,I66&gt;=2)),"Erfüllt","Verfehlt")</f>
        <v>Verfehlt</v>
      </c>
      <c r="I69" s="768"/>
      <c r="J69" s="839"/>
      <c r="K69" s="573"/>
      <c r="L69" s="581"/>
      <c r="M69" s="568"/>
      <c r="N69" s="569"/>
      <c r="O69" s="582"/>
      <c r="P69" s="578"/>
      <c r="Q69" s="102"/>
      <c r="R69" s="111"/>
      <c r="S69" s="112"/>
      <c r="T69" s="105"/>
      <c r="U69" s="102"/>
      <c r="V69" s="111"/>
      <c r="W69" s="112"/>
      <c r="X69" s="105"/>
      <c r="Y69" s="102"/>
      <c r="Z69" s="111"/>
      <c r="AA69" s="112"/>
      <c r="AB69" s="148"/>
      <c r="AC69" s="91"/>
      <c r="AD69" s="104"/>
      <c r="AE69" s="105"/>
      <c r="AF69" s="91"/>
      <c r="AG69" s="106"/>
      <c r="AH69" s="107"/>
      <c r="AJ69" s="52"/>
    </row>
    <row r="70" spans="1:39" ht="73.2" customHeight="1" outlineLevel="1" thickBot="1">
      <c r="A70" s="293">
        <v>70</v>
      </c>
      <c r="B70" s="358"/>
      <c r="C70" s="778" t="s">
        <v>863</v>
      </c>
      <c r="D70" s="779"/>
      <c r="E70" s="779"/>
      <c r="F70" s="779"/>
      <c r="G70" s="780"/>
      <c r="H70" s="607"/>
      <c r="I70" s="608"/>
      <c r="J70" s="609"/>
      <c r="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c r="AJ70" s="52"/>
    </row>
    <row r="71" spans="1:39" ht="25.8" outlineLevel="1">
      <c r="A71" s="277">
        <v>71</v>
      </c>
      <c r="B71" s="359"/>
      <c r="C71" s="340"/>
      <c r="D71" s="341"/>
      <c r="E71" s="342"/>
      <c r="F71" s="342"/>
      <c r="G71" s="342"/>
      <c r="H71" s="592"/>
      <c r="I71" s="610"/>
      <c r="J71" s="611"/>
      <c r="K71" s="612"/>
      <c r="L71" s="359"/>
      <c r="M71" s="613"/>
      <c r="N71" s="614"/>
      <c r="O71" s="387"/>
      <c r="P71" s="340"/>
      <c r="Q71" s="120"/>
      <c r="R71" s="120"/>
      <c r="S71" s="120"/>
      <c r="T71" s="97"/>
      <c r="U71" s="120"/>
      <c r="V71" s="120"/>
      <c r="W71" s="120"/>
      <c r="X71" s="97"/>
      <c r="Y71" s="120"/>
      <c r="Z71" s="120"/>
      <c r="AA71" s="120"/>
      <c r="AB71" s="126"/>
      <c r="AC71" s="150"/>
      <c r="AD71" s="125"/>
      <c r="AE71" s="125"/>
      <c r="AF71" s="150"/>
      <c r="AG71" s="151"/>
      <c r="AH71" s="126"/>
      <c r="AJ71" s="52"/>
    </row>
    <row r="72" spans="1:39" ht="26.4" outlineLevel="1" thickBot="1">
      <c r="A72" s="277">
        <v>72</v>
      </c>
      <c r="B72" s="343"/>
      <c r="C72" s="360"/>
      <c r="D72" s="361"/>
      <c r="E72" s="362"/>
      <c r="F72" s="362"/>
      <c r="G72" s="345"/>
      <c r="H72" s="593"/>
      <c r="I72" s="593"/>
      <c r="J72" s="501"/>
      <c r="K72" s="367"/>
      <c r="L72" s="339"/>
      <c r="M72" s="387"/>
      <c r="N72" s="595"/>
      <c r="O72" s="339"/>
      <c r="P72" s="596"/>
      <c r="Q72" s="120"/>
      <c r="R72" s="120"/>
      <c r="S72" s="120"/>
      <c r="T72" s="128"/>
      <c r="U72" s="120"/>
      <c r="V72" s="120"/>
      <c r="W72" s="120"/>
      <c r="X72" s="128"/>
      <c r="Y72" s="120"/>
      <c r="Z72" s="121"/>
      <c r="AA72" s="121"/>
      <c r="AB72" s="153"/>
      <c r="AC72" s="124"/>
      <c r="AD72" s="153"/>
      <c r="AE72" s="153"/>
      <c r="AF72" s="124"/>
      <c r="AG72" s="154"/>
      <c r="AH72" s="152"/>
      <c r="AI72" s="119"/>
      <c r="AJ72" s="119"/>
      <c r="AK72" s="127"/>
      <c r="AL72" s="127"/>
      <c r="AM72" s="127"/>
    </row>
    <row r="73" spans="1:39" ht="26.4" outlineLevel="1" thickBot="1">
      <c r="A73" s="277">
        <v>73</v>
      </c>
      <c r="B73" s="294" t="s">
        <v>97</v>
      </c>
      <c r="C73" s="363"/>
      <c r="D73" s="364"/>
      <c r="E73" s="365"/>
      <c r="F73" s="366"/>
      <c r="G73" s="299"/>
      <c r="H73" s="597" t="s">
        <v>893</v>
      </c>
      <c r="I73" s="598" t="s">
        <v>894</v>
      </c>
      <c r="J73" s="599"/>
      <c r="K73" s="600"/>
      <c r="L73" s="347"/>
      <c r="M73" s="601"/>
      <c r="N73" s="347"/>
      <c r="O73" s="347"/>
      <c r="P73" s="602"/>
      <c r="Q73" s="133"/>
      <c r="R73" s="134"/>
      <c r="S73" s="134"/>
      <c r="T73" s="132"/>
      <c r="U73" s="133"/>
      <c r="V73" s="134"/>
      <c r="W73" s="134"/>
      <c r="X73" s="135"/>
      <c r="Y73" s="134"/>
      <c r="Z73" s="136"/>
      <c r="AA73" s="136"/>
      <c r="AB73" s="157"/>
      <c r="AC73" s="130"/>
      <c r="AD73" s="157"/>
      <c r="AE73" s="157"/>
      <c r="AF73" s="130"/>
      <c r="AG73" s="158"/>
      <c r="AH73" s="159"/>
      <c r="AJ73" s="52"/>
    </row>
    <row r="74" spans="1:39" ht="25.8" outlineLevel="1">
      <c r="A74" s="278">
        <v>74</v>
      </c>
      <c r="B74" s="330"/>
      <c r="C74" s="306" t="s">
        <v>98</v>
      </c>
      <c r="D74" s="307" t="s">
        <v>817</v>
      </c>
      <c r="E74" s="308">
        <v>2</v>
      </c>
      <c r="F74" s="367" t="s">
        <v>99</v>
      </c>
      <c r="G74" s="368" t="s">
        <v>100</v>
      </c>
      <c r="H74" s="7"/>
      <c r="I74" s="944"/>
      <c r="J74" s="6"/>
      <c r="K74" s="917" t="s">
        <v>923</v>
      </c>
      <c r="L74" s="70"/>
      <c r="M74" s="71"/>
      <c r="N74" s="11"/>
      <c r="O74" s="12"/>
      <c r="P74" s="13"/>
      <c r="Q74" s="14"/>
      <c r="R74" s="15"/>
      <c r="S74" s="16"/>
      <c r="T74" s="17"/>
      <c r="U74" s="14"/>
      <c r="V74" s="15"/>
      <c r="W74" s="16"/>
      <c r="X74" s="18"/>
      <c r="Y74" s="15"/>
      <c r="Z74" s="19"/>
      <c r="AA74" s="16"/>
      <c r="AB74" s="20"/>
      <c r="AC74" s="21"/>
      <c r="AD74" s="22"/>
      <c r="AE74" s="23"/>
      <c r="AF74" s="21"/>
      <c r="AG74" s="24"/>
      <c r="AH74" s="137"/>
      <c r="AJ74" s="52"/>
    </row>
    <row r="75" spans="1:39" ht="25.8" outlineLevel="1">
      <c r="A75" s="277">
        <v>75</v>
      </c>
      <c r="B75" s="331"/>
      <c r="C75" s="321" t="s">
        <v>101</v>
      </c>
      <c r="D75" s="322" t="s">
        <v>819</v>
      </c>
      <c r="E75" s="312">
        <v>2</v>
      </c>
      <c r="F75" s="367" t="s">
        <v>99</v>
      </c>
      <c r="G75" s="369" t="s">
        <v>102</v>
      </c>
      <c r="H75" s="944"/>
      <c r="I75" s="7"/>
      <c r="J75" s="26"/>
      <c r="K75" s="917" t="s">
        <v>923</v>
      </c>
      <c r="L75" s="70"/>
      <c r="M75" s="71"/>
      <c r="N75" s="11"/>
      <c r="O75" s="29"/>
      <c r="P75" s="30"/>
      <c r="Q75" s="14"/>
      <c r="R75" s="15"/>
      <c r="S75" s="16"/>
      <c r="T75" s="31"/>
      <c r="U75" s="14"/>
      <c r="V75" s="15"/>
      <c r="W75" s="16"/>
      <c r="X75" s="32"/>
      <c r="Y75" s="15"/>
      <c r="Z75" s="19"/>
      <c r="AA75" s="16"/>
      <c r="AB75" s="33"/>
      <c r="AC75" s="21"/>
      <c r="AD75" s="34"/>
      <c r="AE75" s="35"/>
      <c r="AF75" s="21"/>
      <c r="AG75" s="24"/>
      <c r="AH75" s="137"/>
      <c r="AJ75" s="52"/>
    </row>
    <row r="76" spans="1:39" ht="25.8" outlineLevel="1">
      <c r="A76" s="277">
        <v>76</v>
      </c>
      <c r="B76" s="331"/>
      <c r="C76" s="311" t="s">
        <v>103</v>
      </c>
      <c r="D76" s="307" t="s">
        <v>817</v>
      </c>
      <c r="E76" s="312">
        <v>1</v>
      </c>
      <c r="F76" s="370" t="s">
        <v>30</v>
      </c>
      <c r="G76" s="369" t="s">
        <v>104</v>
      </c>
      <c r="H76" s="7"/>
      <c r="I76" s="944"/>
      <c r="J76" s="26"/>
      <c r="K76" s="917" t="s">
        <v>923</v>
      </c>
      <c r="L76" s="70"/>
      <c r="M76" s="71"/>
      <c r="N76" s="11"/>
      <c r="O76" s="29"/>
      <c r="P76" s="30"/>
      <c r="Q76" s="14"/>
      <c r="R76" s="15"/>
      <c r="S76" s="16"/>
      <c r="T76" s="31"/>
      <c r="U76" s="14"/>
      <c r="V76" s="15"/>
      <c r="W76" s="16"/>
      <c r="X76" s="32"/>
      <c r="Y76" s="15"/>
      <c r="Z76" s="19"/>
      <c r="AA76" s="16"/>
      <c r="AB76" s="33"/>
      <c r="AC76" s="21"/>
      <c r="AD76" s="34"/>
      <c r="AE76" s="35"/>
      <c r="AF76" s="21"/>
      <c r="AG76" s="24"/>
      <c r="AH76" s="137"/>
      <c r="AJ76" s="52"/>
    </row>
    <row r="77" spans="1:39" ht="25.8" outlineLevel="1">
      <c r="A77" s="293">
        <v>77</v>
      </c>
      <c r="B77" s="331"/>
      <c r="C77" s="311" t="s">
        <v>105</v>
      </c>
      <c r="D77" s="307" t="s">
        <v>817</v>
      </c>
      <c r="E77" s="312">
        <v>1</v>
      </c>
      <c r="F77" s="370" t="s">
        <v>22</v>
      </c>
      <c r="G77" s="369" t="s">
        <v>106</v>
      </c>
      <c r="H77" s="7"/>
      <c r="I77" s="944"/>
      <c r="J77" s="26"/>
      <c r="K77" s="917" t="s">
        <v>923</v>
      </c>
      <c r="L77" s="70"/>
      <c r="M77" s="71"/>
      <c r="N77" s="11"/>
      <c r="O77" s="29"/>
      <c r="P77" s="30"/>
      <c r="Q77" s="14"/>
      <c r="R77" s="15"/>
      <c r="S77" s="16"/>
      <c r="T77" s="31"/>
      <c r="U77" s="14"/>
      <c r="V77" s="15"/>
      <c r="W77" s="16"/>
      <c r="X77" s="32"/>
      <c r="Y77" s="15"/>
      <c r="Z77" s="19"/>
      <c r="AA77" s="16"/>
      <c r="AB77" s="33"/>
      <c r="AC77" s="21"/>
      <c r="AD77" s="34"/>
      <c r="AE77" s="35"/>
      <c r="AF77" s="21"/>
      <c r="AG77" s="24"/>
      <c r="AH77" s="137"/>
      <c r="AJ77" s="52"/>
    </row>
    <row r="78" spans="1:39" ht="25.8" outlineLevel="1">
      <c r="A78" s="277">
        <v>78</v>
      </c>
      <c r="B78" s="331"/>
      <c r="C78" s="321" t="s">
        <v>107</v>
      </c>
      <c r="D78" s="322" t="s">
        <v>819</v>
      </c>
      <c r="E78" s="312">
        <v>1</v>
      </c>
      <c r="F78" s="370" t="s">
        <v>22</v>
      </c>
      <c r="G78" s="369" t="s">
        <v>108</v>
      </c>
      <c r="H78" s="944"/>
      <c r="I78" s="7"/>
      <c r="J78" s="26"/>
      <c r="K78" s="917" t="s">
        <v>923</v>
      </c>
      <c r="L78" s="70"/>
      <c r="M78" s="71"/>
      <c r="N78" s="11"/>
      <c r="O78" s="29"/>
      <c r="P78" s="30"/>
      <c r="Q78" s="14"/>
      <c r="R78" s="15"/>
      <c r="S78" s="16"/>
      <c r="T78" s="31"/>
      <c r="U78" s="14"/>
      <c r="V78" s="15"/>
      <c r="W78" s="16"/>
      <c r="X78" s="32"/>
      <c r="Y78" s="15"/>
      <c r="Z78" s="19"/>
      <c r="AA78" s="16"/>
      <c r="AB78" s="33"/>
      <c r="AC78" s="21"/>
      <c r="AD78" s="34"/>
      <c r="AE78" s="35"/>
      <c r="AF78" s="21"/>
      <c r="AG78" s="24"/>
      <c r="AH78" s="137"/>
      <c r="AJ78" s="52"/>
    </row>
    <row r="79" spans="1:39" ht="25.8" outlineLevel="1">
      <c r="A79" s="277">
        <v>79</v>
      </c>
      <c r="B79" s="331"/>
      <c r="C79" s="321" t="s">
        <v>109</v>
      </c>
      <c r="D79" s="322" t="s">
        <v>819</v>
      </c>
      <c r="E79" s="312">
        <v>1</v>
      </c>
      <c r="F79" s="370" t="s">
        <v>22</v>
      </c>
      <c r="G79" s="369" t="s">
        <v>45</v>
      </c>
      <c r="H79" s="944"/>
      <c r="I79" s="7"/>
      <c r="J79" s="26"/>
      <c r="K79" s="917" t="s">
        <v>923</v>
      </c>
      <c r="L79" s="70"/>
      <c r="M79" s="71"/>
      <c r="N79" s="11"/>
      <c r="O79" s="29"/>
      <c r="P79" s="30"/>
      <c r="Q79" s="14"/>
      <c r="R79" s="15"/>
      <c r="S79" s="16"/>
      <c r="T79" s="31"/>
      <c r="U79" s="14"/>
      <c r="V79" s="15"/>
      <c r="W79" s="16"/>
      <c r="X79" s="32"/>
      <c r="Y79" s="15"/>
      <c r="Z79" s="19"/>
      <c r="AA79" s="16"/>
      <c r="AB79" s="33"/>
      <c r="AC79" s="21"/>
      <c r="AD79" s="34"/>
      <c r="AE79" s="35"/>
      <c r="AF79" s="21"/>
      <c r="AG79" s="24"/>
      <c r="AH79" s="137"/>
      <c r="AJ79" s="52"/>
    </row>
    <row r="80" spans="1:39" ht="25.8" outlineLevel="1">
      <c r="A80" s="277">
        <v>80</v>
      </c>
      <c r="B80" s="331"/>
      <c r="C80" s="321" t="s">
        <v>110</v>
      </c>
      <c r="D80" s="322" t="s">
        <v>819</v>
      </c>
      <c r="E80" s="312">
        <v>1</v>
      </c>
      <c r="F80" s="370" t="s">
        <v>240</v>
      </c>
      <c r="G80" s="369" t="s">
        <v>111</v>
      </c>
      <c r="H80" s="944"/>
      <c r="I80" s="7"/>
      <c r="J80" s="26"/>
      <c r="K80" s="917" t="s">
        <v>923</v>
      </c>
      <c r="L80" s="70"/>
      <c r="M80" s="71"/>
      <c r="N80" s="11"/>
      <c r="O80" s="29"/>
      <c r="P80" s="30"/>
      <c r="Q80" s="14"/>
      <c r="R80" s="15"/>
      <c r="S80" s="16"/>
      <c r="T80" s="31"/>
      <c r="U80" s="14"/>
      <c r="V80" s="15"/>
      <c r="W80" s="16"/>
      <c r="X80" s="32"/>
      <c r="Y80" s="15"/>
      <c r="Z80" s="19"/>
      <c r="AA80" s="16"/>
      <c r="AB80" s="33"/>
      <c r="AC80" s="21"/>
      <c r="AD80" s="34"/>
      <c r="AE80" s="35"/>
      <c r="AF80" s="21"/>
      <c r="AG80" s="24"/>
      <c r="AH80" s="137"/>
      <c r="AJ80" s="52"/>
    </row>
    <row r="81" spans="1:39" ht="25.8" outlineLevel="1">
      <c r="A81" s="278">
        <v>81</v>
      </c>
      <c r="B81" s="331"/>
      <c r="C81" s="321" t="s">
        <v>112</v>
      </c>
      <c r="D81" s="322" t="s">
        <v>819</v>
      </c>
      <c r="E81" s="312">
        <v>1</v>
      </c>
      <c r="F81" s="370" t="s">
        <v>41</v>
      </c>
      <c r="G81" s="369" t="s">
        <v>113</v>
      </c>
      <c r="H81" s="944"/>
      <c r="I81" s="7"/>
      <c r="J81" s="26"/>
      <c r="K81" s="917" t="s">
        <v>923</v>
      </c>
      <c r="L81" s="70"/>
      <c r="M81" s="71"/>
      <c r="N81" s="11"/>
      <c r="O81" s="29"/>
      <c r="P81" s="30"/>
      <c r="Q81" s="14"/>
      <c r="R81" s="15"/>
      <c r="S81" s="16"/>
      <c r="T81" s="31"/>
      <c r="U81" s="14"/>
      <c r="V81" s="15"/>
      <c r="W81" s="16"/>
      <c r="X81" s="32"/>
      <c r="Y81" s="15"/>
      <c r="Z81" s="19"/>
      <c r="AA81" s="16"/>
      <c r="AB81" s="33"/>
      <c r="AC81" s="21"/>
      <c r="AD81" s="34"/>
      <c r="AE81" s="35"/>
      <c r="AF81" s="21"/>
      <c r="AG81" s="24"/>
      <c r="AH81" s="137"/>
      <c r="AJ81" s="52"/>
    </row>
    <row r="82" spans="1:39" ht="25.8" outlineLevel="1">
      <c r="A82" s="277">
        <v>82</v>
      </c>
      <c r="B82" s="331"/>
      <c r="C82" s="321" t="s">
        <v>114</v>
      </c>
      <c r="D82" s="322" t="s">
        <v>819</v>
      </c>
      <c r="E82" s="312">
        <v>1</v>
      </c>
      <c r="F82" s="370" t="s">
        <v>41</v>
      </c>
      <c r="G82" s="369" t="s">
        <v>36</v>
      </c>
      <c r="H82" s="944"/>
      <c r="I82" s="7"/>
      <c r="J82" s="26"/>
      <c r="K82" s="917" t="s">
        <v>923</v>
      </c>
      <c r="L82" s="70"/>
      <c r="M82" s="71"/>
      <c r="N82" s="11"/>
      <c r="O82" s="29"/>
      <c r="P82" s="30"/>
      <c r="Q82" s="14"/>
      <c r="R82" s="15"/>
      <c r="S82" s="16"/>
      <c r="T82" s="31"/>
      <c r="U82" s="14"/>
      <c r="V82" s="15"/>
      <c r="W82" s="16"/>
      <c r="X82" s="32"/>
      <c r="Y82" s="15"/>
      <c r="Z82" s="19"/>
      <c r="AA82" s="16"/>
      <c r="AB82" s="33"/>
      <c r="AC82" s="21"/>
      <c r="AD82" s="34"/>
      <c r="AE82" s="35"/>
      <c r="AF82" s="21"/>
      <c r="AG82" s="24"/>
      <c r="AH82" s="137"/>
      <c r="AJ82" s="52"/>
    </row>
    <row r="83" spans="1:39" ht="25.8" outlineLevel="1">
      <c r="A83" s="277">
        <v>83</v>
      </c>
      <c r="B83" s="331"/>
      <c r="C83" s="321" t="s">
        <v>115</v>
      </c>
      <c r="D83" s="322" t="s">
        <v>819</v>
      </c>
      <c r="E83" s="312">
        <v>1</v>
      </c>
      <c r="F83" s="370" t="s">
        <v>116</v>
      </c>
      <c r="G83" s="369" t="s">
        <v>45</v>
      </c>
      <c r="H83" s="944"/>
      <c r="I83" s="7"/>
      <c r="J83" s="26"/>
      <c r="K83" s="917" t="s">
        <v>923</v>
      </c>
      <c r="L83" s="70"/>
      <c r="M83" s="71"/>
      <c r="N83" s="11"/>
      <c r="O83" s="29"/>
      <c r="P83" s="30"/>
      <c r="Q83" s="14"/>
      <c r="R83" s="15"/>
      <c r="S83" s="16"/>
      <c r="T83" s="31"/>
      <c r="U83" s="14"/>
      <c r="V83" s="15"/>
      <c r="W83" s="16"/>
      <c r="X83" s="32"/>
      <c r="Y83" s="15"/>
      <c r="Z83" s="19"/>
      <c r="AA83" s="16"/>
      <c r="AB83" s="33"/>
      <c r="AC83" s="21"/>
      <c r="AD83" s="34"/>
      <c r="AE83" s="35"/>
      <c r="AF83" s="21"/>
      <c r="AG83" s="24"/>
      <c r="AH83" s="137"/>
      <c r="AJ83" s="52"/>
    </row>
    <row r="84" spans="1:39" ht="25.8" outlineLevel="1">
      <c r="A84" s="293">
        <v>84</v>
      </c>
      <c r="B84" s="331"/>
      <c r="C84" s="321" t="s">
        <v>117</v>
      </c>
      <c r="D84" s="322" t="s">
        <v>819</v>
      </c>
      <c r="E84" s="312">
        <v>1</v>
      </c>
      <c r="F84" s="370" t="s">
        <v>118</v>
      </c>
      <c r="G84" s="369" t="s">
        <v>113</v>
      </c>
      <c r="H84" s="944"/>
      <c r="I84" s="7"/>
      <c r="J84" s="26"/>
      <c r="K84" s="917" t="s">
        <v>923</v>
      </c>
      <c r="L84" s="70"/>
      <c r="M84" s="71"/>
      <c r="N84" s="11"/>
      <c r="O84" s="29"/>
      <c r="P84" s="30"/>
      <c r="Q84" s="14"/>
      <c r="R84" s="15"/>
      <c r="S84" s="16"/>
      <c r="T84" s="31"/>
      <c r="U84" s="14"/>
      <c r="V84" s="15"/>
      <c r="W84" s="16"/>
      <c r="X84" s="32"/>
      <c r="Y84" s="15"/>
      <c r="Z84" s="19"/>
      <c r="AA84" s="16"/>
      <c r="AB84" s="33"/>
      <c r="AC84" s="21"/>
      <c r="AD84" s="34"/>
      <c r="AE84" s="35"/>
      <c r="AF84" s="21"/>
      <c r="AG84" s="24"/>
      <c r="AH84" s="137"/>
      <c r="AJ84" s="52"/>
    </row>
    <row r="85" spans="1:39" ht="26.4" outlineLevel="1" thickBot="1">
      <c r="A85" s="277">
        <v>85</v>
      </c>
      <c r="B85" s="371"/>
      <c r="C85" s="372" t="s">
        <v>119</v>
      </c>
      <c r="D85" s="373" t="s">
        <v>819</v>
      </c>
      <c r="E85" s="355">
        <v>1</v>
      </c>
      <c r="F85" s="374" t="s">
        <v>118</v>
      </c>
      <c r="G85" s="375" t="s">
        <v>113</v>
      </c>
      <c r="H85" s="948"/>
      <c r="I85" s="54"/>
      <c r="J85" s="139"/>
      <c r="K85" s="913" t="s">
        <v>923</v>
      </c>
      <c r="L85" s="141"/>
      <c r="M85" s="76"/>
      <c r="N85" s="77"/>
      <c r="O85" s="78"/>
      <c r="P85" s="79"/>
      <c r="Q85" s="80"/>
      <c r="R85" s="81"/>
      <c r="S85" s="82"/>
      <c r="T85" s="83"/>
      <c r="U85" s="80"/>
      <c r="V85" s="81"/>
      <c r="W85" s="82"/>
      <c r="X85" s="84"/>
      <c r="Y85" s="81"/>
      <c r="Z85" s="81"/>
      <c r="AA85" s="82"/>
      <c r="AB85" s="85"/>
      <c r="AC85" s="86"/>
      <c r="AD85" s="87"/>
      <c r="AE85" s="88"/>
      <c r="AF85" s="86"/>
      <c r="AG85" s="89"/>
      <c r="AH85" s="142"/>
      <c r="AJ85" s="52"/>
    </row>
    <row r="86" spans="1:39" ht="28.2" customHeight="1" outlineLevel="1" thickBot="1">
      <c r="A86" s="277">
        <v>86</v>
      </c>
      <c r="B86" s="376"/>
      <c r="C86" s="781" t="s">
        <v>818</v>
      </c>
      <c r="D86" s="782"/>
      <c r="E86" s="782"/>
      <c r="F86" s="782"/>
      <c r="G86" s="783"/>
      <c r="H86" s="563">
        <f>COUNTIF(H74:H85,"x")</f>
        <v>0</v>
      </c>
      <c r="I86" s="564">
        <f>COUNTIF(I74:I85,"x")</f>
        <v>0</v>
      </c>
      <c r="J86" s="570"/>
      <c r="K86" s="570"/>
      <c r="L86" s="605"/>
      <c r="M86" s="568"/>
      <c r="N86" s="569"/>
      <c r="O86" s="570"/>
      <c r="P86" s="570"/>
      <c r="Q86" s="93"/>
      <c r="R86" s="92"/>
      <c r="S86" s="92"/>
      <c r="T86" s="93"/>
      <c r="U86" s="93"/>
      <c r="V86" s="92"/>
      <c r="W86" s="92"/>
      <c r="X86" s="93"/>
      <c r="Y86" s="93"/>
      <c r="Z86" s="92"/>
      <c r="AA86" s="92"/>
      <c r="AB86" s="93"/>
      <c r="AC86" s="91"/>
      <c r="AD86" s="94"/>
      <c r="AE86" s="95"/>
      <c r="AF86" s="91"/>
      <c r="AG86" s="94"/>
      <c r="AH86" s="96"/>
      <c r="AJ86" s="97"/>
    </row>
    <row r="87" spans="1:39" ht="26.4" outlineLevel="1" thickBot="1">
      <c r="A87" s="277">
        <v>87</v>
      </c>
      <c r="B87" s="336"/>
      <c r="C87" s="815" t="s">
        <v>751</v>
      </c>
      <c r="D87" s="807"/>
      <c r="E87" s="807"/>
      <c r="F87" s="807"/>
      <c r="G87" s="808"/>
      <c r="H87" s="763" t="str">
        <f>IF(AND(H89="Erfüllt",H86+I86&gt;=9),"Deutlich übererfüllt","Verfehlt")</f>
        <v>Verfehlt</v>
      </c>
      <c r="I87" s="764"/>
      <c r="J87" s="838" t="s">
        <v>859</v>
      </c>
      <c r="K87" s="618"/>
      <c r="L87" s="567"/>
      <c r="M87" s="574"/>
      <c r="N87" s="575"/>
      <c r="O87" s="565"/>
      <c r="P87" s="576"/>
      <c r="Q87" s="100"/>
      <c r="R87" s="101"/>
      <c r="S87" s="102"/>
      <c r="T87" s="99"/>
      <c r="U87" s="100"/>
      <c r="V87" s="101"/>
      <c r="W87" s="102"/>
      <c r="X87" s="99"/>
      <c r="Y87" s="100"/>
      <c r="Z87" s="101"/>
      <c r="AA87" s="102"/>
      <c r="AB87" s="103"/>
      <c r="AC87" s="98"/>
      <c r="AD87" s="146"/>
      <c r="AE87" s="99"/>
      <c r="AF87" s="98"/>
      <c r="AG87" s="106"/>
      <c r="AH87" s="147"/>
      <c r="AJ87" s="52"/>
    </row>
    <row r="88" spans="1:39" ht="26.4" outlineLevel="1" thickBot="1">
      <c r="A88" s="278">
        <v>88</v>
      </c>
      <c r="B88" s="337"/>
      <c r="C88" s="809" t="s">
        <v>752</v>
      </c>
      <c r="D88" s="810"/>
      <c r="E88" s="810"/>
      <c r="F88" s="810"/>
      <c r="G88" s="811"/>
      <c r="H88" s="765" t="str">
        <f>IF(AND(H89="Erfüllt",H86+I86&gt;=7),"Übererfüllt","Verfehlt")</f>
        <v>Verfehlt</v>
      </c>
      <c r="I88" s="766"/>
      <c r="J88" s="839"/>
      <c r="K88" s="573"/>
      <c r="L88" s="581"/>
      <c r="M88" s="568"/>
      <c r="N88" s="569"/>
      <c r="O88" s="582"/>
      <c r="P88" s="578"/>
      <c r="Q88" s="108"/>
      <c r="R88" s="102"/>
      <c r="S88" s="109"/>
      <c r="T88" s="105"/>
      <c r="U88" s="108"/>
      <c r="V88" s="102"/>
      <c r="W88" s="109"/>
      <c r="X88" s="105"/>
      <c r="Y88" s="108"/>
      <c r="Z88" s="102"/>
      <c r="AA88" s="109"/>
      <c r="AB88" s="110"/>
      <c r="AC88" s="91"/>
      <c r="AD88" s="104"/>
      <c r="AE88" s="105"/>
      <c r="AF88" s="91"/>
      <c r="AG88" s="106"/>
      <c r="AH88" s="107"/>
      <c r="AJ88" s="52"/>
    </row>
    <row r="89" spans="1:39" ht="26.4" outlineLevel="1" thickBot="1">
      <c r="A89" s="277">
        <v>89</v>
      </c>
      <c r="B89" s="377"/>
      <c r="C89" s="830" t="s">
        <v>753</v>
      </c>
      <c r="D89" s="790"/>
      <c r="E89" s="790"/>
      <c r="F89" s="790"/>
      <c r="G89" s="791"/>
      <c r="H89" s="761" t="str">
        <f>IF(H86&gt;=3,"Erfüllt","Verfehlt")</f>
        <v>Verfehlt</v>
      </c>
      <c r="I89" s="762"/>
      <c r="J89" s="890"/>
      <c r="K89" s="619"/>
      <c r="L89" s="585"/>
      <c r="M89" s="586"/>
      <c r="N89" s="587"/>
      <c r="O89" s="571"/>
      <c r="P89" s="572"/>
      <c r="Q89" s="102"/>
      <c r="R89" s="111"/>
      <c r="S89" s="112"/>
      <c r="T89" s="105"/>
      <c r="U89" s="102"/>
      <c r="V89" s="111"/>
      <c r="W89" s="112"/>
      <c r="X89" s="105"/>
      <c r="Y89" s="102"/>
      <c r="Z89" s="111"/>
      <c r="AA89" s="112"/>
      <c r="AB89" s="161"/>
      <c r="AC89" s="113"/>
      <c r="AD89" s="162"/>
      <c r="AE89" s="163"/>
      <c r="AF89" s="113"/>
      <c r="AG89" s="106"/>
      <c r="AH89" s="164"/>
      <c r="AJ89" s="52"/>
    </row>
    <row r="90" spans="1:39" ht="25.8" outlineLevel="1">
      <c r="A90" s="277">
        <v>90</v>
      </c>
      <c r="B90" s="339"/>
      <c r="C90" s="339"/>
      <c r="D90" s="344"/>
      <c r="E90" s="345"/>
      <c r="F90" s="345"/>
      <c r="G90" s="378"/>
      <c r="H90" s="593"/>
      <c r="I90" s="593"/>
      <c r="J90" s="501"/>
      <c r="K90" s="367"/>
      <c r="L90" s="378"/>
      <c r="M90" s="621"/>
      <c r="N90" s="339"/>
      <c r="O90" s="387"/>
      <c r="P90" s="342"/>
      <c r="Q90" s="120"/>
      <c r="R90" s="120"/>
      <c r="S90" s="120"/>
      <c r="T90" s="119"/>
      <c r="U90" s="120"/>
      <c r="V90" s="120"/>
      <c r="W90" s="120"/>
      <c r="X90" s="126"/>
      <c r="Y90" s="120"/>
      <c r="Z90" s="120"/>
      <c r="AA90" s="120"/>
      <c r="AB90" s="119"/>
      <c r="AC90" s="118"/>
      <c r="AD90" s="118"/>
      <c r="AE90" s="125"/>
      <c r="AF90" s="118"/>
      <c r="AG90" s="120"/>
      <c r="AH90" s="165"/>
      <c r="AI90" s="127"/>
      <c r="AJ90" s="119"/>
      <c r="AK90" s="127"/>
      <c r="AL90" s="127"/>
      <c r="AM90" s="127"/>
    </row>
    <row r="91" spans="1:39" ht="26.4" outlineLevel="1" thickBot="1">
      <c r="A91" s="293">
        <v>91</v>
      </c>
      <c r="B91" s="343"/>
      <c r="C91" s="339"/>
      <c r="D91" s="344"/>
      <c r="E91" s="345"/>
      <c r="F91" s="345"/>
      <c r="G91" s="345"/>
      <c r="H91" s="593"/>
      <c r="I91" s="593"/>
      <c r="J91" s="501"/>
      <c r="K91" s="367"/>
      <c r="L91" s="339"/>
      <c r="M91" s="387"/>
      <c r="N91" s="595"/>
      <c r="O91" s="339"/>
      <c r="P91" s="596"/>
      <c r="Q91" s="120"/>
      <c r="R91" s="120"/>
      <c r="S91" s="120"/>
      <c r="T91" s="128"/>
      <c r="U91" s="120"/>
      <c r="V91" s="120"/>
      <c r="W91" s="120"/>
      <c r="X91" s="128"/>
      <c r="Y91" s="120"/>
      <c r="Z91" s="121"/>
      <c r="AA91" s="121"/>
      <c r="AB91" s="124"/>
      <c r="AC91" s="124"/>
      <c r="AD91" s="124"/>
      <c r="AE91" s="125"/>
      <c r="AF91" s="124"/>
      <c r="AG91" s="129"/>
      <c r="AH91" s="126"/>
      <c r="AI91" s="119"/>
      <c r="AJ91" s="119"/>
      <c r="AK91" s="127"/>
      <c r="AL91" s="127"/>
      <c r="AM91" s="127"/>
    </row>
    <row r="92" spans="1:39" ht="26.4" outlineLevel="1" thickBot="1">
      <c r="A92" s="277">
        <v>92</v>
      </c>
      <c r="B92" s="294" t="s">
        <v>120</v>
      </c>
      <c r="C92" s="347"/>
      <c r="D92" s="348"/>
      <c r="E92" s="349"/>
      <c r="F92" s="350"/>
      <c r="G92" s="350"/>
      <c r="H92" s="597" t="s">
        <v>893</v>
      </c>
      <c r="I92" s="598" t="s">
        <v>894</v>
      </c>
      <c r="J92" s="599"/>
      <c r="K92" s="600"/>
      <c r="L92" s="347"/>
      <c r="M92" s="601"/>
      <c r="N92" s="347"/>
      <c r="O92" s="347"/>
      <c r="P92" s="602"/>
      <c r="Q92" s="133"/>
      <c r="R92" s="134"/>
      <c r="S92" s="134"/>
      <c r="T92" s="132"/>
      <c r="U92" s="133"/>
      <c r="V92" s="134"/>
      <c r="W92" s="134"/>
      <c r="X92" s="135"/>
      <c r="Y92" s="134"/>
      <c r="Z92" s="136"/>
      <c r="AA92" s="136"/>
      <c r="AB92" s="130"/>
      <c r="AC92" s="130"/>
      <c r="AD92" s="130"/>
      <c r="AE92" s="132"/>
      <c r="AF92" s="130"/>
      <c r="AG92" s="134"/>
      <c r="AH92" s="135"/>
      <c r="AJ92" s="52"/>
    </row>
    <row r="93" spans="1:39" ht="43.2" outlineLevel="1">
      <c r="A93" s="277">
        <v>93</v>
      </c>
      <c r="B93" s="330"/>
      <c r="C93" s="306" t="s">
        <v>121</v>
      </c>
      <c r="D93" s="307" t="s">
        <v>817</v>
      </c>
      <c r="E93" s="308">
        <v>2</v>
      </c>
      <c r="F93" s="309" t="s">
        <v>122</v>
      </c>
      <c r="G93" s="310" t="s">
        <v>123</v>
      </c>
      <c r="H93" s="7"/>
      <c r="I93" s="944"/>
      <c r="J93" s="166"/>
      <c r="K93" s="917" t="s">
        <v>924</v>
      </c>
      <c r="L93" s="70"/>
      <c r="M93" s="71"/>
      <c r="N93" s="11"/>
      <c r="O93" s="12"/>
      <c r="P93" s="13"/>
      <c r="Q93" s="14"/>
      <c r="R93" s="15"/>
      <c r="S93" s="16"/>
      <c r="T93" s="17"/>
      <c r="U93" s="14"/>
      <c r="V93" s="15"/>
      <c r="W93" s="16"/>
      <c r="X93" s="18"/>
      <c r="Y93" s="15"/>
      <c r="Z93" s="19"/>
      <c r="AA93" s="16"/>
      <c r="AB93" s="20"/>
      <c r="AC93" s="21"/>
      <c r="AD93" s="22"/>
      <c r="AE93" s="23"/>
      <c r="AF93" s="21"/>
      <c r="AG93" s="24"/>
      <c r="AH93" s="137"/>
      <c r="AJ93" s="52"/>
    </row>
    <row r="94" spans="1:39" ht="28.8" outlineLevel="1">
      <c r="A94" s="277">
        <v>94</v>
      </c>
      <c r="B94" s="331"/>
      <c r="C94" s="311" t="s">
        <v>124</v>
      </c>
      <c r="D94" s="379" t="s">
        <v>817</v>
      </c>
      <c r="E94" s="312">
        <v>2</v>
      </c>
      <c r="F94" s="320" t="s">
        <v>71</v>
      </c>
      <c r="G94" s="314" t="s">
        <v>125</v>
      </c>
      <c r="H94" s="167"/>
      <c r="I94" s="944"/>
      <c r="J94" s="49"/>
      <c r="K94" s="917" t="s">
        <v>924</v>
      </c>
      <c r="L94" s="70"/>
      <c r="M94" s="71"/>
      <c r="N94" s="11"/>
      <c r="O94" s="29"/>
      <c r="P94" s="30"/>
      <c r="Q94" s="14"/>
      <c r="R94" s="15"/>
      <c r="S94" s="16"/>
      <c r="T94" s="31"/>
      <c r="U94" s="14"/>
      <c r="V94" s="15"/>
      <c r="W94" s="16"/>
      <c r="X94" s="32"/>
      <c r="Y94" s="15"/>
      <c r="Z94" s="19"/>
      <c r="AA94" s="16"/>
      <c r="AB94" s="33"/>
      <c r="AC94" s="21"/>
      <c r="AD94" s="34"/>
      <c r="AE94" s="35"/>
      <c r="AF94" s="21"/>
      <c r="AG94" s="24"/>
      <c r="AH94" s="137"/>
      <c r="AJ94" s="52"/>
    </row>
    <row r="95" spans="1:39" ht="49.2" customHeight="1" outlineLevel="1">
      <c r="A95" s="278">
        <v>95</v>
      </c>
      <c r="B95" s="331"/>
      <c r="C95" s="380" t="s">
        <v>126</v>
      </c>
      <c r="D95" s="381" t="s">
        <v>828</v>
      </c>
      <c r="E95" s="382">
        <v>2</v>
      </c>
      <c r="F95" s="320" t="s">
        <v>71</v>
      </c>
      <c r="G95" s="314" t="s">
        <v>127</v>
      </c>
      <c r="H95" s="167"/>
      <c r="I95" s="944"/>
      <c r="J95" s="49"/>
      <c r="K95" s="917" t="s">
        <v>924</v>
      </c>
      <c r="L95" s="70"/>
      <c r="M95" s="71"/>
      <c r="N95" s="11"/>
      <c r="O95" s="29"/>
      <c r="P95" s="30"/>
      <c r="Q95" s="14"/>
      <c r="R95" s="15"/>
      <c r="S95" s="16"/>
      <c r="T95" s="31"/>
      <c r="U95" s="14"/>
      <c r="V95" s="15"/>
      <c r="W95" s="16"/>
      <c r="X95" s="32"/>
      <c r="Y95" s="15"/>
      <c r="Z95" s="19"/>
      <c r="AA95" s="16"/>
      <c r="AB95" s="33"/>
      <c r="AC95" s="21"/>
      <c r="AD95" s="34"/>
      <c r="AE95" s="35"/>
      <c r="AF95" s="21"/>
      <c r="AG95" s="24"/>
      <c r="AH95" s="137"/>
      <c r="AJ95" s="52"/>
    </row>
    <row r="96" spans="1:39" customFormat="1" ht="54.6" customHeight="1" outlineLevel="1">
      <c r="A96" s="277">
        <v>96</v>
      </c>
      <c r="B96" s="383"/>
      <c r="C96" s="315"/>
      <c r="D96" s="316"/>
      <c r="E96" s="317"/>
      <c r="F96" s="318"/>
      <c r="G96" s="384" t="s">
        <v>937</v>
      </c>
      <c r="H96" s="940"/>
      <c r="I96" s="940"/>
      <c r="J96" s="445"/>
      <c r="K96" s="915"/>
      <c r="L96" s="691"/>
      <c r="M96" s="692"/>
      <c r="N96" s="693"/>
      <c r="O96" s="694"/>
      <c r="P96" s="695"/>
      <c r="Q96" s="696"/>
      <c r="R96" s="697"/>
      <c r="S96" s="698"/>
      <c r="T96" s="699"/>
      <c r="U96" s="696"/>
      <c r="V96" s="697"/>
      <c r="W96" s="698"/>
      <c r="X96" s="700"/>
      <c r="Y96" s="697"/>
      <c r="Z96" s="697"/>
      <c r="AA96" s="698"/>
      <c r="AB96" s="701"/>
      <c r="AC96" s="693"/>
      <c r="AD96" s="702"/>
      <c r="AE96" s="703"/>
      <c r="AF96" s="693"/>
      <c r="AG96" s="704"/>
      <c r="AH96" s="705"/>
    </row>
    <row r="97" spans="1:39" ht="25.8" outlineLevel="1">
      <c r="A97" s="277">
        <v>97</v>
      </c>
      <c r="B97" s="331"/>
      <c r="C97" s="321" t="s">
        <v>128</v>
      </c>
      <c r="D97" s="322" t="s">
        <v>819</v>
      </c>
      <c r="E97" s="312">
        <v>1</v>
      </c>
      <c r="F97" s="320" t="s">
        <v>129</v>
      </c>
      <c r="G97" s="314" t="s">
        <v>130</v>
      </c>
      <c r="H97" s="944"/>
      <c r="I97" s="7"/>
      <c r="J97" s="49"/>
      <c r="K97" s="917" t="s">
        <v>924</v>
      </c>
      <c r="L97" s="70"/>
      <c r="M97" s="71"/>
      <c r="N97" s="11"/>
      <c r="O97" s="29"/>
      <c r="P97" s="30"/>
      <c r="Q97" s="14"/>
      <c r="R97" s="15"/>
      <c r="S97" s="16"/>
      <c r="T97" s="31"/>
      <c r="U97" s="14"/>
      <c r="V97" s="15"/>
      <c r="W97" s="16"/>
      <c r="X97" s="32"/>
      <c r="Y97" s="15"/>
      <c r="Z97" s="19"/>
      <c r="AA97" s="16"/>
      <c r="AB97" s="33"/>
      <c r="AC97" s="21"/>
      <c r="AD97" s="34"/>
      <c r="AE97" s="35"/>
      <c r="AF97" s="21"/>
      <c r="AG97" s="24"/>
      <c r="AH97" s="137"/>
      <c r="AJ97" s="52"/>
    </row>
    <row r="98" spans="1:39" ht="25.8" outlineLevel="1">
      <c r="A98" s="293">
        <v>98</v>
      </c>
      <c r="B98" s="331"/>
      <c r="C98" s="321" t="s">
        <v>131</v>
      </c>
      <c r="D98" s="322" t="s">
        <v>819</v>
      </c>
      <c r="E98" s="312">
        <v>1</v>
      </c>
      <c r="F98" s="320" t="s">
        <v>129</v>
      </c>
      <c r="G98" s="314" t="s">
        <v>36</v>
      </c>
      <c r="H98" s="944"/>
      <c r="I98" s="7"/>
      <c r="J98" s="49"/>
      <c r="K98" s="917" t="s">
        <v>924</v>
      </c>
      <c r="L98" s="70"/>
      <c r="M98" s="71"/>
      <c r="N98" s="11"/>
      <c r="O98" s="29"/>
      <c r="P98" s="30"/>
      <c r="Q98" s="14"/>
      <c r="R98" s="15"/>
      <c r="S98" s="16"/>
      <c r="T98" s="31"/>
      <c r="U98" s="14"/>
      <c r="V98" s="15"/>
      <c r="W98" s="16"/>
      <c r="X98" s="32"/>
      <c r="Y98" s="15"/>
      <c r="Z98" s="19"/>
      <c r="AA98" s="16"/>
      <c r="AB98" s="33"/>
      <c r="AC98" s="21"/>
      <c r="AD98" s="34"/>
      <c r="AE98" s="35"/>
      <c r="AF98" s="21"/>
      <c r="AG98" s="24"/>
      <c r="AH98" s="137"/>
      <c r="AJ98" s="52"/>
    </row>
    <row r="99" spans="1:39" ht="25.8" outlineLevel="1">
      <c r="A99" s="277">
        <v>99</v>
      </c>
      <c r="B99" s="331"/>
      <c r="C99" s="321" t="s">
        <v>132</v>
      </c>
      <c r="D99" s="322" t="s">
        <v>819</v>
      </c>
      <c r="E99" s="312">
        <v>1</v>
      </c>
      <c r="F99" s="320" t="s">
        <v>129</v>
      </c>
      <c r="G99" s="314" t="s">
        <v>36</v>
      </c>
      <c r="H99" s="944"/>
      <c r="I99" s="7"/>
      <c r="J99" s="49"/>
      <c r="K99" s="917" t="s">
        <v>924</v>
      </c>
      <c r="L99" s="70"/>
      <c r="M99" s="71"/>
      <c r="N99" s="11"/>
      <c r="O99" s="29"/>
      <c r="P99" s="30"/>
      <c r="Q99" s="14"/>
      <c r="R99" s="15"/>
      <c r="S99" s="16"/>
      <c r="T99" s="31"/>
      <c r="U99" s="14"/>
      <c r="V99" s="15"/>
      <c r="W99" s="16"/>
      <c r="X99" s="32"/>
      <c r="Y99" s="15"/>
      <c r="Z99" s="19"/>
      <c r="AA99" s="16"/>
      <c r="AB99" s="33"/>
      <c r="AC99" s="21"/>
      <c r="AD99" s="34"/>
      <c r="AE99" s="35"/>
      <c r="AF99" s="21"/>
      <c r="AG99" s="24"/>
      <c r="AH99" s="137"/>
      <c r="AJ99" s="52"/>
    </row>
    <row r="100" spans="1:39" ht="25.8" outlineLevel="1">
      <c r="A100" s="277">
        <v>100</v>
      </c>
      <c r="B100" s="331"/>
      <c r="C100" s="321" t="s">
        <v>133</v>
      </c>
      <c r="D100" s="322" t="s">
        <v>819</v>
      </c>
      <c r="E100" s="312">
        <v>1</v>
      </c>
      <c r="F100" s="320" t="s">
        <v>129</v>
      </c>
      <c r="G100" s="314" t="s">
        <v>134</v>
      </c>
      <c r="H100" s="944"/>
      <c r="I100" s="7"/>
      <c r="J100" s="49"/>
      <c r="K100" s="917" t="s">
        <v>924</v>
      </c>
      <c r="L100" s="70"/>
      <c r="M100" s="71"/>
      <c r="N100" s="11"/>
      <c r="O100" s="29"/>
      <c r="P100" s="30"/>
      <c r="Q100" s="14"/>
      <c r="R100" s="15"/>
      <c r="S100" s="16"/>
      <c r="T100" s="31"/>
      <c r="U100" s="14"/>
      <c r="V100" s="15"/>
      <c r="W100" s="16"/>
      <c r="X100" s="32"/>
      <c r="Y100" s="15"/>
      <c r="Z100" s="19"/>
      <c r="AA100" s="16"/>
      <c r="AB100" s="33"/>
      <c r="AC100" s="21"/>
      <c r="AD100" s="34"/>
      <c r="AE100" s="35"/>
      <c r="AF100" s="21"/>
      <c r="AG100" s="24"/>
      <c r="AH100" s="137"/>
      <c r="AJ100" s="52"/>
    </row>
    <row r="101" spans="1:39" ht="43.2" outlineLevel="1">
      <c r="A101" s="277">
        <v>101</v>
      </c>
      <c r="B101" s="331"/>
      <c r="C101" s="321" t="s">
        <v>135</v>
      </c>
      <c r="D101" s="322" t="s">
        <v>819</v>
      </c>
      <c r="E101" s="312">
        <v>3</v>
      </c>
      <c r="F101" s="320" t="s">
        <v>129</v>
      </c>
      <c r="G101" s="314" t="s">
        <v>136</v>
      </c>
      <c r="H101" s="944"/>
      <c r="I101" s="7"/>
      <c r="J101" s="49"/>
      <c r="K101" s="917" t="s">
        <v>924</v>
      </c>
      <c r="L101" s="70"/>
      <c r="M101" s="71"/>
      <c r="N101" s="11"/>
      <c r="O101" s="29"/>
      <c r="P101" s="30"/>
      <c r="Q101" s="14"/>
      <c r="R101" s="15"/>
      <c r="S101" s="16"/>
      <c r="T101" s="31"/>
      <c r="U101" s="14"/>
      <c r="V101" s="15"/>
      <c r="W101" s="16"/>
      <c r="X101" s="32"/>
      <c r="Y101" s="15"/>
      <c r="Z101" s="19"/>
      <c r="AA101" s="16"/>
      <c r="AB101" s="33"/>
      <c r="AC101" s="21"/>
      <c r="AD101" s="34"/>
      <c r="AE101" s="35"/>
      <c r="AF101" s="21"/>
      <c r="AG101" s="24"/>
      <c r="AH101" s="137"/>
      <c r="AJ101" s="52"/>
    </row>
    <row r="102" spans="1:39" ht="43.2" outlineLevel="1">
      <c r="A102" s="278">
        <v>102</v>
      </c>
      <c r="B102" s="331"/>
      <c r="C102" s="321" t="s">
        <v>137</v>
      </c>
      <c r="D102" s="322" t="s">
        <v>819</v>
      </c>
      <c r="E102" s="312">
        <v>3</v>
      </c>
      <c r="F102" s="320" t="s">
        <v>138</v>
      </c>
      <c r="G102" s="314" t="s">
        <v>139</v>
      </c>
      <c r="H102" s="944"/>
      <c r="I102" s="7"/>
      <c r="J102" s="49"/>
      <c r="K102" s="917" t="s">
        <v>924</v>
      </c>
      <c r="L102" s="70"/>
      <c r="M102" s="71"/>
      <c r="N102" s="11"/>
      <c r="O102" s="29"/>
      <c r="P102" s="30"/>
      <c r="Q102" s="14"/>
      <c r="R102" s="15"/>
      <c r="S102" s="16"/>
      <c r="T102" s="31"/>
      <c r="U102" s="14"/>
      <c r="V102" s="15"/>
      <c r="W102" s="16"/>
      <c r="X102" s="32"/>
      <c r="Y102" s="15"/>
      <c r="Z102" s="19"/>
      <c r="AA102" s="16"/>
      <c r="AB102" s="33"/>
      <c r="AC102" s="21"/>
      <c r="AD102" s="34"/>
      <c r="AE102" s="35"/>
      <c r="AF102" s="21"/>
      <c r="AG102" s="24"/>
      <c r="AH102" s="137"/>
      <c r="AJ102" s="52"/>
    </row>
    <row r="103" spans="1:39" ht="28.8" outlineLevel="1">
      <c r="A103" s="277">
        <v>103</v>
      </c>
      <c r="B103" s="331"/>
      <c r="C103" s="321" t="s">
        <v>140</v>
      </c>
      <c r="D103" s="322" t="s">
        <v>819</v>
      </c>
      <c r="E103" s="312">
        <v>2</v>
      </c>
      <c r="F103" s="320" t="s">
        <v>71</v>
      </c>
      <c r="G103" s="314" t="s">
        <v>127</v>
      </c>
      <c r="H103" s="944"/>
      <c r="I103" s="7"/>
      <c r="J103" s="49"/>
      <c r="K103" s="917" t="s">
        <v>924</v>
      </c>
      <c r="L103" s="70"/>
      <c r="M103" s="71"/>
      <c r="N103" s="11"/>
      <c r="O103" s="29"/>
      <c r="P103" s="30"/>
      <c r="Q103" s="14"/>
      <c r="R103" s="15"/>
      <c r="S103" s="16"/>
      <c r="T103" s="31"/>
      <c r="U103" s="14"/>
      <c r="V103" s="15"/>
      <c r="W103" s="16"/>
      <c r="X103" s="32"/>
      <c r="Y103" s="15"/>
      <c r="Z103" s="19"/>
      <c r="AA103" s="16"/>
      <c r="AB103" s="33"/>
      <c r="AC103" s="21"/>
      <c r="AD103" s="34"/>
      <c r="AE103" s="35"/>
      <c r="AF103" s="21"/>
      <c r="AG103" s="24"/>
      <c r="AH103" s="137"/>
      <c r="AJ103" s="52"/>
    </row>
    <row r="104" spans="1:39" ht="25.8" outlineLevel="1">
      <c r="A104" s="277">
        <v>104</v>
      </c>
      <c r="B104" s="331"/>
      <c r="C104" s="321" t="s">
        <v>141</v>
      </c>
      <c r="D104" s="322" t="s">
        <v>819</v>
      </c>
      <c r="E104" s="312">
        <v>1</v>
      </c>
      <c r="F104" s="320" t="s">
        <v>22</v>
      </c>
      <c r="G104" s="314" t="s">
        <v>142</v>
      </c>
      <c r="H104" s="944"/>
      <c r="I104" s="7"/>
      <c r="J104" s="49"/>
      <c r="K104" s="917" t="s">
        <v>924</v>
      </c>
      <c r="L104" s="70"/>
      <c r="M104" s="71"/>
      <c r="N104" s="11"/>
      <c r="O104" s="29"/>
      <c r="P104" s="30"/>
      <c r="Q104" s="14"/>
      <c r="R104" s="15"/>
      <c r="S104" s="16"/>
      <c r="T104" s="31"/>
      <c r="U104" s="14"/>
      <c r="V104" s="15"/>
      <c r="W104" s="16"/>
      <c r="X104" s="32"/>
      <c r="Y104" s="15"/>
      <c r="Z104" s="19"/>
      <c r="AA104" s="16"/>
      <c r="AB104" s="33"/>
      <c r="AC104" s="21"/>
      <c r="AD104" s="34"/>
      <c r="AE104" s="35"/>
      <c r="AF104" s="21"/>
      <c r="AG104" s="24"/>
      <c r="AH104" s="137"/>
      <c r="AJ104" s="52"/>
    </row>
    <row r="105" spans="1:39" ht="26.4" outlineLevel="1" thickBot="1">
      <c r="A105" s="293">
        <v>105</v>
      </c>
      <c r="B105" s="371"/>
      <c r="C105" s="372" t="s">
        <v>143</v>
      </c>
      <c r="D105" s="373" t="s">
        <v>819</v>
      </c>
      <c r="E105" s="355">
        <v>1</v>
      </c>
      <c r="F105" s="385" t="s">
        <v>144</v>
      </c>
      <c r="G105" s="357" t="s">
        <v>145</v>
      </c>
      <c r="H105" s="948"/>
      <c r="I105" s="54"/>
      <c r="J105" s="160"/>
      <c r="K105" s="913" t="s">
        <v>924</v>
      </c>
      <c r="L105" s="141"/>
      <c r="M105" s="168"/>
      <c r="N105" s="77"/>
      <c r="O105" s="78"/>
      <c r="P105" s="79"/>
      <c r="Q105" s="80"/>
      <c r="R105" s="81"/>
      <c r="S105" s="82"/>
      <c r="T105" s="83"/>
      <c r="U105" s="80"/>
      <c r="V105" s="81"/>
      <c r="W105" s="82"/>
      <c r="X105" s="84"/>
      <c r="Y105" s="81"/>
      <c r="Z105" s="81"/>
      <c r="AA105" s="82"/>
      <c r="AB105" s="85"/>
      <c r="AC105" s="86"/>
      <c r="AD105" s="87"/>
      <c r="AE105" s="88"/>
      <c r="AF105" s="86"/>
      <c r="AG105" s="89"/>
      <c r="AH105" s="142"/>
      <c r="AJ105" s="52"/>
    </row>
    <row r="106" spans="1:39" ht="28.2" customHeight="1" outlineLevel="1" thickBot="1">
      <c r="A106" s="277">
        <v>106</v>
      </c>
      <c r="B106" s="376"/>
      <c r="C106" s="792" t="s">
        <v>920</v>
      </c>
      <c r="D106" s="793"/>
      <c r="E106" s="793"/>
      <c r="F106" s="793"/>
      <c r="G106" s="794"/>
      <c r="H106" s="563">
        <f>COUNTIF(H93:H105,"x")</f>
        <v>0</v>
      </c>
      <c r="I106" s="564">
        <f>COUNTIF(I93:I105,"x")</f>
        <v>0</v>
      </c>
      <c r="J106" s="570"/>
      <c r="K106" s="570"/>
      <c r="L106" s="605"/>
      <c r="M106" s="568"/>
      <c r="N106" s="569"/>
      <c r="O106" s="570"/>
      <c r="P106" s="570"/>
      <c r="Q106" s="93"/>
      <c r="R106" s="92"/>
      <c r="S106" s="92"/>
      <c r="T106" s="93"/>
      <c r="U106" s="93"/>
      <c r="V106" s="92"/>
      <c r="W106" s="92"/>
      <c r="X106" s="93"/>
      <c r="Y106" s="93"/>
      <c r="Z106" s="92"/>
      <c r="AA106" s="92"/>
      <c r="AB106" s="93"/>
      <c r="AC106" s="91"/>
      <c r="AD106" s="94"/>
      <c r="AE106" s="95"/>
      <c r="AF106" s="91"/>
      <c r="AG106" s="94"/>
      <c r="AH106" s="96"/>
      <c r="AJ106" s="97"/>
    </row>
    <row r="107" spans="1:39" ht="26.4" outlineLevel="1" thickBot="1">
      <c r="A107" s="277">
        <v>107</v>
      </c>
      <c r="B107" s="336"/>
      <c r="C107" s="822" t="s">
        <v>754</v>
      </c>
      <c r="D107" s="773"/>
      <c r="E107" s="773"/>
      <c r="F107" s="773"/>
      <c r="G107" s="774"/>
      <c r="H107" s="763" t="str">
        <f>IF(AND(H109="Erfüllt",H106+I106&gt;=8),"Deutlich übererfüllt","Verfehlt")</f>
        <v>Verfehlt</v>
      </c>
      <c r="I107" s="764"/>
      <c r="J107" s="838" t="s">
        <v>859</v>
      </c>
      <c r="K107" s="618"/>
      <c r="L107" s="567"/>
      <c r="M107" s="574"/>
      <c r="N107" s="575"/>
      <c r="O107" s="565"/>
      <c r="P107" s="576"/>
      <c r="Q107" s="100"/>
      <c r="R107" s="101"/>
      <c r="S107" s="102"/>
      <c r="T107" s="99"/>
      <c r="U107" s="100"/>
      <c r="V107" s="101"/>
      <c r="W107" s="102"/>
      <c r="X107" s="99"/>
      <c r="Y107" s="100"/>
      <c r="Z107" s="101"/>
      <c r="AA107" s="102"/>
      <c r="AB107" s="103"/>
      <c r="AC107" s="98"/>
      <c r="AD107" s="146"/>
      <c r="AE107" s="99"/>
      <c r="AF107" s="98"/>
      <c r="AG107" s="106"/>
      <c r="AH107" s="147"/>
      <c r="AJ107" s="52"/>
    </row>
    <row r="108" spans="1:39" ht="26.4" outlineLevel="1" thickBot="1">
      <c r="A108" s="277">
        <v>108</v>
      </c>
      <c r="B108" s="337"/>
      <c r="C108" s="823" t="s">
        <v>755</v>
      </c>
      <c r="D108" s="824"/>
      <c r="E108" s="824"/>
      <c r="F108" s="824"/>
      <c r="G108" s="825"/>
      <c r="H108" s="765" t="str">
        <f>IF(AND(H109="Erfüllt",H106+I106&gt;=6),"Übererfüllt","Verfehlt")</f>
        <v>Verfehlt</v>
      </c>
      <c r="I108" s="766"/>
      <c r="J108" s="839"/>
      <c r="K108" s="573"/>
      <c r="L108" s="581"/>
      <c r="M108" s="568"/>
      <c r="N108" s="569"/>
      <c r="O108" s="582"/>
      <c r="P108" s="578"/>
      <c r="Q108" s="108"/>
      <c r="R108" s="102"/>
      <c r="S108" s="109"/>
      <c r="T108" s="105"/>
      <c r="U108" s="108"/>
      <c r="V108" s="102"/>
      <c r="W108" s="109"/>
      <c r="X108" s="105"/>
      <c r="Y108" s="108"/>
      <c r="Z108" s="102"/>
      <c r="AA108" s="109"/>
      <c r="AB108" s="110"/>
      <c r="AC108" s="91"/>
      <c r="AD108" s="104"/>
      <c r="AE108" s="105"/>
      <c r="AF108" s="91"/>
      <c r="AG108" s="106"/>
      <c r="AH108" s="107"/>
      <c r="AJ108" s="52"/>
    </row>
    <row r="109" spans="1:39" s="52" customFormat="1" ht="37.799999999999997" customHeight="1" outlineLevel="1" thickBot="1">
      <c r="A109" s="278">
        <v>109</v>
      </c>
      <c r="B109" s="386"/>
      <c r="C109" s="795" t="s">
        <v>756</v>
      </c>
      <c r="D109" s="796"/>
      <c r="E109" s="796"/>
      <c r="F109" s="796"/>
      <c r="G109" s="797"/>
      <c r="H109" s="761" t="str">
        <f>IF(H106&gt;=2,"Erfüllt","Verfehlt")</f>
        <v>Verfehlt</v>
      </c>
      <c r="I109" s="762"/>
      <c r="J109" s="890"/>
      <c r="K109" s="622"/>
      <c r="L109" s="591"/>
      <c r="M109" s="623"/>
      <c r="N109" s="624"/>
      <c r="O109" s="571"/>
      <c r="P109" s="572"/>
      <c r="Q109" s="102"/>
      <c r="R109" s="111"/>
      <c r="S109" s="112"/>
      <c r="T109" s="105"/>
      <c r="U109" s="102"/>
      <c r="V109" s="111"/>
      <c r="W109" s="112"/>
      <c r="X109" s="105"/>
      <c r="Y109" s="102"/>
      <c r="Z109" s="111"/>
      <c r="AA109" s="112"/>
      <c r="AB109" s="161"/>
      <c r="AC109" s="169"/>
      <c r="AD109" s="95"/>
      <c r="AE109" s="95"/>
      <c r="AF109" s="169"/>
      <c r="AG109" s="106"/>
      <c r="AH109" s="170"/>
    </row>
    <row r="110" spans="1:39" s="52" customFormat="1" ht="25.8" outlineLevel="1">
      <c r="A110" s="277">
        <v>110</v>
      </c>
      <c r="B110" s="387"/>
      <c r="C110" s="387"/>
      <c r="D110" s="341"/>
      <c r="E110" s="342"/>
      <c r="F110" s="342"/>
      <c r="G110" s="342"/>
      <c r="H110" s="592"/>
      <c r="I110" s="592"/>
      <c r="J110" s="340"/>
      <c r="K110" s="451"/>
      <c r="L110" s="342"/>
      <c r="M110" s="342"/>
      <c r="N110" s="387"/>
      <c r="O110" s="387"/>
      <c r="P110" s="342"/>
      <c r="Q110" s="120"/>
      <c r="R110" s="120"/>
      <c r="S110" s="120"/>
      <c r="T110" s="119"/>
      <c r="U110" s="120"/>
      <c r="V110" s="120"/>
      <c r="W110" s="120"/>
      <c r="X110" s="126"/>
      <c r="Y110" s="120"/>
      <c r="Z110" s="120"/>
      <c r="AA110" s="120"/>
      <c r="AB110" s="119"/>
      <c r="AC110" s="126"/>
      <c r="AD110" s="126"/>
      <c r="AE110" s="125"/>
      <c r="AF110" s="126"/>
      <c r="AG110" s="120"/>
      <c r="AH110" s="119"/>
      <c r="AI110" s="119"/>
      <c r="AJ110" s="119"/>
      <c r="AK110" s="119"/>
      <c r="AL110" s="119"/>
      <c r="AM110" s="119"/>
    </row>
    <row r="111" spans="1:39" ht="26.4" outlineLevel="1" thickBot="1">
      <c r="A111" s="277">
        <v>111</v>
      </c>
      <c r="B111" s="343"/>
      <c r="C111" s="339"/>
      <c r="D111" s="344"/>
      <c r="E111" s="345"/>
      <c r="F111" s="345"/>
      <c r="G111" s="345"/>
      <c r="H111" s="593"/>
      <c r="I111" s="593"/>
      <c r="J111" s="501"/>
      <c r="K111" s="367"/>
      <c r="L111" s="339"/>
      <c r="M111" s="387"/>
      <c r="N111" s="595"/>
      <c r="O111" s="339"/>
      <c r="P111" s="596"/>
      <c r="Q111" s="120"/>
      <c r="R111" s="120"/>
      <c r="S111" s="120"/>
      <c r="T111" s="128"/>
      <c r="U111" s="120"/>
      <c r="V111" s="120"/>
      <c r="W111" s="120"/>
      <c r="X111" s="128"/>
      <c r="Y111" s="120"/>
      <c r="Z111" s="121"/>
      <c r="AA111" s="121"/>
      <c r="AB111" s="124"/>
      <c r="AC111" s="124"/>
      <c r="AD111" s="124"/>
      <c r="AE111" s="125"/>
      <c r="AF111" s="124"/>
      <c r="AG111" s="129"/>
      <c r="AH111" s="126"/>
      <c r="AI111" s="119"/>
      <c r="AJ111" s="119"/>
      <c r="AK111" s="127"/>
      <c r="AL111" s="127"/>
      <c r="AM111" s="127"/>
    </row>
    <row r="112" spans="1:39" ht="26.4" outlineLevel="1" thickBot="1">
      <c r="A112" s="293">
        <v>112</v>
      </c>
      <c r="B112" s="346" t="s">
        <v>146</v>
      </c>
      <c r="C112" s="347"/>
      <c r="D112" s="348"/>
      <c r="E112" s="349"/>
      <c r="F112" s="350"/>
      <c r="G112" s="350"/>
      <c r="H112" s="597" t="s">
        <v>893</v>
      </c>
      <c r="I112" s="598" t="s">
        <v>894</v>
      </c>
      <c r="J112" s="599"/>
      <c r="K112" s="600"/>
      <c r="L112" s="347"/>
      <c r="M112" s="601"/>
      <c r="N112" s="347"/>
      <c r="O112" s="347"/>
      <c r="P112" s="602"/>
      <c r="Q112" s="133"/>
      <c r="R112" s="134"/>
      <c r="S112" s="134"/>
      <c r="T112" s="132"/>
      <c r="U112" s="133"/>
      <c r="V112" s="134"/>
      <c r="W112" s="134"/>
      <c r="X112" s="135"/>
      <c r="Y112" s="134"/>
      <c r="Z112" s="136"/>
      <c r="AA112" s="136"/>
      <c r="AB112" s="130"/>
      <c r="AC112" s="130"/>
      <c r="AD112" s="130"/>
      <c r="AE112" s="132"/>
      <c r="AF112" s="130"/>
      <c r="AG112" s="134"/>
      <c r="AH112" s="135"/>
      <c r="AJ112" s="52"/>
    </row>
    <row r="113" spans="1:36" ht="26.4" outlineLevel="1" thickBot="1">
      <c r="A113" s="277">
        <v>113</v>
      </c>
      <c r="B113" s="300" t="s">
        <v>147</v>
      </c>
      <c r="C113" s="388"/>
      <c r="D113" s="389"/>
      <c r="E113" s="390"/>
      <c r="F113" s="304"/>
      <c r="G113" s="391"/>
      <c r="H113" s="625"/>
      <c r="I113" s="625"/>
      <c r="J113" s="626"/>
      <c r="K113" s="627"/>
      <c r="L113" s="388"/>
      <c r="M113" s="628"/>
      <c r="N113" s="388"/>
      <c r="O113" s="388"/>
      <c r="P113" s="629"/>
      <c r="Q113" s="175"/>
      <c r="R113" s="176"/>
      <c r="S113" s="176"/>
      <c r="T113" s="174"/>
      <c r="U113" s="175"/>
      <c r="V113" s="176"/>
      <c r="W113" s="176"/>
      <c r="X113" s="177"/>
      <c r="Y113" s="176"/>
      <c r="Z113" s="173"/>
      <c r="AA113" s="173"/>
      <c r="AB113" s="172"/>
      <c r="AC113" s="172"/>
      <c r="AD113" s="172"/>
      <c r="AE113" s="174"/>
      <c r="AF113" s="172"/>
      <c r="AG113" s="176"/>
      <c r="AH113" s="177"/>
      <c r="AJ113" s="52"/>
    </row>
    <row r="114" spans="1:36" customFormat="1" ht="28.8" outlineLevel="1">
      <c r="A114" s="277">
        <v>114</v>
      </c>
      <c r="B114" s="758" t="s">
        <v>17</v>
      </c>
      <c r="C114" s="306" t="s">
        <v>148</v>
      </c>
      <c r="D114" s="307" t="s">
        <v>817</v>
      </c>
      <c r="E114" s="308">
        <v>1</v>
      </c>
      <c r="F114" s="309" t="s">
        <v>149</v>
      </c>
      <c r="G114" s="310" t="s">
        <v>150</v>
      </c>
      <c r="H114" s="706"/>
      <c r="I114" s="944"/>
      <c r="J114" s="707" t="s">
        <v>852</v>
      </c>
      <c r="K114" s="708" t="s">
        <v>929</v>
      </c>
      <c r="L114" s="709"/>
      <c r="M114" s="710"/>
      <c r="N114" s="711"/>
      <c r="O114" s="712"/>
      <c r="P114" s="713"/>
      <c r="Q114" s="696"/>
      <c r="R114" s="697"/>
      <c r="S114" s="698"/>
      <c r="T114" s="714"/>
      <c r="U114" s="696"/>
      <c r="V114" s="697"/>
      <c r="W114" s="698"/>
      <c r="X114" s="715"/>
      <c r="Y114" s="697"/>
      <c r="Z114" s="608"/>
      <c r="AA114" s="698"/>
      <c r="AB114" s="716"/>
      <c r="AC114" s="717"/>
      <c r="AD114" s="718"/>
      <c r="AE114" s="719"/>
      <c r="AF114" s="717"/>
      <c r="AG114" s="704"/>
      <c r="AH114" s="720"/>
      <c r="AJ114" s="579"/>
    </row>
    <row r="115" spans="1:36" customFormat="1" ht="43.2" outlineLevel="1">
      <c r="A115" s="277">
        <v>115</v>
      </c>
      <c r="B115" s="759"/>
      <c r="C115" s="321" t="s">
        <v>151</v>
      </c>
      <c r="D115" s="322" t="s">
        <v>819</v>
      </c>
      <c r="E115" s="312">
        <v>2</v>
      </c>
      <c r="F115" s="320" t="s">
        <v>149</v>
      </c>
      <c r="G115" s="314" t="s">
        <v>152</v>
      </c>
      <c r="H115" s="944"/>
      <c r="I115" s="706"/>
      <c r="J115" s="321"/>
      <c r="K115" s="708" t="s">
        <v>929</v>
      </c>
      <c r="L115" s="709"/>
      <c r="M115" s="710"/>
      <c r="N115" s="711"/>
      <c r="O115" s="721"/>
      <c r="P115" s="722"/>
      <c r="Q115" s="696"/>
      <c r="R115" s="697"/>
      <c r="S115" s="698"/>
      <c r="T115" s="723"/>
      <c r="U115" s="696"/>
      <c r="V115" s="697"/>
      <c r="W115" s="698"/>
      <c r="X115" s="724"/>
      <c r="Y115" s="697"/>
      <c r="Z115" s="608"/>
      <c r="AA115" s="698"/>
      <c r="AB115" s="725"/>
      <c r="AC115" s="717"/>
      <c r="AD115" s="726"/>
      <c r="AE115" s="727"/>
      <c r="AF115" s="717"/>
      <c r="AG115" s="704"/>
      <c r="AH115" s="720"/>
      <c r="AJ115" s="579"/>
    </row>
    <row r="116" spans="1:36" customFormat="1" ht="43.2" outlineLevel="1">
      <c r="A116" s="278">
        <v>116</v>
      </c>
      <c r="B116" s="759"/>
      <c r="C116" s="311" t="s">
        <v>153</v>
      </c>
      <c r="D116" s="379" t="s">
        <v>817</v>
      </c>
      <c r="E116" s="312">
        <v>3</v>
      </c>
      <c r="F116" s="320" t="s">
        <v>154</v>
      </c>
      <c r="G116" s="314" t="s">
        <v>897</v>
      </c>
      <c r="H116" s="728"/>
      <c r="I116" s="944"/>
      <c r="J116" s="707" t="s">
        <v>852</v>
      </c>
      <c r="K116" s="708" t="s">
        <v>929</v>
      </c>
      <c r="L116" s="709"/>
      <c r="M116" s="710"/>
      <c r="N116" s="711"/>
      <c r="O116" s="721"/>
      <c r="P116" s="722"/>
      <c r="Q116" s="696"/>
      <c r="R116" s="697"/>
      <c r="S116" s="698"/>
      <c r="T116" s="723"/>
      <c r="U116" s="696"/>
      <c r="V116" s="697"/>
      <c r="W116" s="698"/>
      <c r="X116" s="724"/>
      <c r="Y116" s="697"/>
      <c r="Z116" s="608"/>
      <c r="AA116" s="698"/>
      <c r="AB116" s="725"/>
      <c r="AC116" s="717"/>
      <c r="AD116" s="726"/>
      <c r="AE116" s="727"/>
      <c r="AF116" s="717"/>
      <c r="AG116" s="704"/>
      <c r="AH116" s="720"/>
      <c r="AJ116" s="579"/>
    </row>
    <row r="117" spans="1:36" customFormat="1" ht="28.8" outlineLevel="1">
      <c r="A117" s="277">
        <v>117</v>
      </c>
      <c r="B117" s="759"/>
      <c r="C117" s="311" t="s">
        <v>155</v>
      </c>
      <c r="D117" s="392" t="s">
        <v>817</v>
      </c>
      <c r="E117" s="312">
        <v>1</v>
      </c>
      <c r="F117" s="320" t="s">
        <v>156</v>
      </c>
      <c r="G117" s="314" t="s">
        <v>898</v>
      </c>
      <c r="H117" s="706"/>
      <c r="I117" s="944"/>
      <c r="J117" s="707" t="s">
        <v>852</v>
      </c>
      <c r="K117" s="708" t="s">
        <v>929</v>
      </c>
      <c r="L117" s="709"/>
      <c r="M117" s="710"/>
      <c r="N117" s="711"/>
      <c r="O117" s="721"/>
      <c r="P117" s="722"/>
      <c r="Q117" s="696"/>
      <c r="R117" s="697"/>
      <c r="S117" s="698"/>
      <c r="T117" s="723"/>
      <c r="U117" s="696"/>
      <c r="V117" s="697"/>
      <c r="W117" s="698"/>
      <c r="X117" s="724"/>
      <c r="Y117" s="697"/>
      <c r="Z117" s="608"/>
      <c r="AA117" s="698"/>
      <c r="AB117" s="725"/>
      <c r="AC117" s="717"/>
      <c r="AD117" s="726"/>
      <c r="AE117" s="727"/>
      <c r="AF117" s="717"/>
      <c r="AG117" s="704"/>
      <c r="AH117" s="720"/>
      <c r="AJ117" s="579"/>
    </row>
    <row r="118" spans="1:36" customFormat="1" ht="28.8" outlineLevel="1">
      <c r="A118" s="277">
        <v>118</v>
      </c>
      <c r="B118" s="759"/>
      <c r="C118" s="311" t="s">
        <v>157</v>
      </c>
      <c r="D118" s="392" t="s">
        <v>817</v>
      </c>
      <c r="E118" s="312">
        <v>1</v>
      </c>
      <c r="F118" s="320" t="s">
        <v>156</v>
      </c>
      <c r="G118" s="314" t="s">
        <v>899</v>
      </c>
      <c r="H118" s="706"/>
      <c r="I118" s="944"/>
      <c r="J118" s="707" t="s">
        <v>852</v>
      </c>
      <c r="K118" s="708" t="s">
        <v>929</v>
      </c>
      <c r="L118" s="709"/>
      <c r="M118" s="710"/>
      <c r="N118" s="711"/>
      <c r="O118" s="721"/>
      <c r="P118" s="722"/>
      <c r="Q118" s="696"/>
      <c r="R118" s="697"/>
      <c r="S118" s="698"/>
      <c r="T118" s="723"/>
      <c r="U118" s="696"/>
      <c r="V118" s="697"/>
      <c r="W118" s="698"/>
      <c r="X118" s="724"/>
      <c r="Y118" s="697"/>
      <c r="Z118" s="608"/>
      <c r="AA118" s="698"/>
      <c r="AB118" s="725"/>
      <c r="AC118" s="717"/>
      <c r="AD118" s="726"/>
      <c r="AE118" s="727"/>
      <c r="AF118" s="717"/>
      <c r="AG118" s="704"/>
      <c r="AH118" s="720"/>
      <c r="AJ118" s="579"/>
    </row>
    <row r="119" spans="1:36" customFormat="1" ht="43.2" outlineLevel="1">
      <c r="A119" s="293">
        <v>119</v>
      </c>
      <c r="B119" s="759"/>
      <c r="C119" s="380" t="s">
        <v>158</v>
      </c>
      <c r="D119" s="381" t="s">
        <v>846</v>
      </c>
      <c r="E119" s="382">
        <v>3</v>
      </c>
      <c r="F119" s="320" t="s">
        <v>154</v>
      </c>
      <c r="G119" s="314" t="s">
        <v>159</v>
      </c>
      <c r="H119" s="729"/>
      <c r="I119" s="944"/>
      <c r="J119" s="321"/>
      <c r="K119" s="708" t="s">
        <v>929</v>
      </c>
      <c r="L119" s="709"/>
      <c r="M119" s="710"/>
      <c r="N119" s="711"/>
      <c r="O119" s="721"/>
      <c r="P119" s="722"/>
      <c r="Q119" s="696"/>
      <c r="R119" s="697"/>
      <c r="S119" s="698"/>
      <c r="T119" s="723"/>
      <c r="U119" s="696"/>
      <c r="V119" s="697"/>
      <c r="W119" s="698"/>
      <c r="X119" s="724"/>
      <c r="Y119" s="697"/>
      <c r="Z119" s="608"/>
      <c r="AA119" s="698"/>
      <c r="AB119" s="725"/>
      <c r="AC119" s="717"/>
      <c r="AD119" s="726"/>
      <c r="AE119" s="727"/>
      <c r="AF119" s="717"/>
      <c r="AG119" s="704"/>
      <c r="AH119" s="720"/>
      <c r="AJ119" s="579"/>
    </row>
    <row r="120" spans="1:36" customFormat="1" ht="37.799999999999997" customHeight="1" outlineLevel="1">
      <c r="A120" s="277">
        <v>120</v>
      </c>
      <c r="B120" s="760"/>
      <c r="C120" s="393"/>
      <c r="D120" s="394"/>
      <c r="E120" s="395"/>
      <c r="F120" s="334"/>
      <c r="G120" s="396" t="s">
        <v>882</v>
      </c>
      <c r="H120" s="445"/>
      <c r="I120" s="445"/>
      <c r="J120" s="445"/>
      <c r="K120" s="730"/>
      <c r="L120" s="731"/>
      <c r="M120" s="692"/>
      <c r="N120" s="693"/>
      <c r="O120" s="694"/>
      <c r="P120" s="695"/>
      <c r="Q120" s="696"/>
      <c r="R120" s="697"/>
      <c r="S120" s="698"/>
      <c r="T120" s="699"/>
      <c r="U120" s="696"/>
      <c r="V120" s="697"/>
      <c r="W120" s="698"/>
      <c r="X120" s="700"/>
      <c r="Y120" s="697"/>
      <c r="Z120" s="697"/>
      <c r="AA120" s="698"/>
      <c r="AB120" s="701"/>
      <c r="AC120" s="693"/>
      <c r="AD120" s="702"/>
      <c r="AE120" s="703"/>
      <c r="AF120" s="693"/>
      <c r="AG120" s="704"/>
      <c r="AH120" s="705"/>
      <c r="AJ120" s="579"/>
    </row>
    <row r="121" spans="1:36" customFormat="1" ht="25.8" outlineLevel="1">
      <c r="A121" s="277">
        <v>121</v>
      </c>
      <c r="B121" s="759"/>
      <c r="C121" s="321" t="s">
        <v>160</v>
      </c>
      <c r="D121" s="322" t="s">
        <v>819</v>
      </c>
      <c r="E121" s="312">
        <v>1</v>
      </c>
      <c r="F121" s="320" t="s">
        <v>161</v>
      </c>
      <c r="G121" s="314" t="s">
        <v>162</v>
      </c>
      <c r="H121" s="944"/>
      <c r="I121" s="706"/>
      <c r="J121" s="321"/>
      <c r="K121" s="708" t="s">
        <v>929</v>
      </c>
      <c r="L121" s="709"/>
      <c r="M121" s="710"/>
      <c r="N121" s="711"/>
      <c r="O121" s="721"/>
      <c r="P121" s="722"/>
      <c r="Q121" s="696"/>
      <c r="R121" s="697"/>
      <c r="S121" s="698"/>
      <c r="T121" s="723"/>
      <c r="U121" s="696"/>
      <c r="V121" s="697"/>
      <c r="W121" s="698"/>
      <c r="X121" s="724"/>
      <c r="Y121" s="697"/>
      <c r="Z121" s="608"/>
      <c r="AA121" s="698"/>
      <c r="AB121" s="725"/>
      <c r="AC121" s="717"/>
      <c r="AD121" s="726"/>
      <c r="AE121" s="727"/>
      <c r="AF121" s="717"/>
      <c r="AG121" s="704"/>
      <c r="AH121" s="720"/>
      <c r="AJ121" s="579"/>
    </row>
    <row r="122" spans="1:36" customFormat="1" ht="25.8" outlineLevel="1">
      <c r="A122" s="277">
        <v>122</v>
      </c>
      <c r="B122" s="759"/>
      <c r="C122" s="321" t="s">
        <v>163</v>
      </c>
      <c r="D122" s="322" t="s">
        <v>819</v>
      </c>
      <c r="E122" s="312">
        <v>1</v>
      </c>
      <c r="F122" s="320" t="s">
        <v>161</v>
      </c>
      <c r="G122" s="314" t="s">
        <v>164</v>
      </c>
      <c r="H122" s="944"/>
      <c r="I122" s="706"/>
      <c r="J122" s="321"/>
      <c r="K122" s="708" t="s">
        <v>929</v>
      </c>
      <c r="L122" s="709"/>
      <c r="M122" s="710"/>
      <c r="N122" s="711"/>
      <c r="O122" s="721"/>
      <c r="P122" s="722"/>
      <c r="Q122" s="696"/>
      <c r="R122" s="697"/>
      <c r="S122" s="698"/>
      <c r="T122" s="723"/>
      <c r="U122" s="696"/>
      <c r="V122" s="697"/>
      <c r="W122" s="698"/>
      <c r="X122" s="724"/>
      <c r="Y122" s="697"/>
      <c r="Z122" s="608"/>
      <c r="AA122" s="698"/>
      <c r="AB122" s="725"/>
      <c r="AC122" s="717"/>
      <c r="AD122" s="726"/>
      <c r="AE122" s="727"/>
      <c r="AF122" s="717"/>
      <c r="AG122" s="704"/>
      <c r="AH122" s="720"/>
      <c r="AJ122" s="579"/>
    </row>
    <row r="123" spans="1:36" customFormat="1" ht="25.8" outlineLevel="1">
      <c r="A123" s="278">
        <v>123</v>
      </c>
      <c r="B123" s="759"/>
      <c r="C123" s="321" t="s">
        <v>165</v>
      </c>
      <c r="D123" s="322" t="s">
        <v>819</v>
      </c>
      <c r="E123" s="312">
        <v>1</v>
      </c>
      <c r="F123" s="320" t="s">
        <v>161</v>
      </c>
      <c r="G123" s="314" t="s">
        <v>164</v>
      </c>
      <c r="H123" s="944"/>
      <c r="I123" s="706"/>
      <c r="J123" s="321"/>
      <c r="K123" s="708" t="s">
        <v>929</v>
      </c>
      <c r="L123" s="709"/>
      <c r="M123" s="710"/>
      <c r="N123" s="711"/>
      <c r="O123" s="721"/>
      <c r="P123" s="722"/>
      <c r="Q123" s="696"/>
      <c r="R123" s="697"/>
      <c r="S123" s="698"/>
      <c r="T123" s="723"/>
      <c r="U123" s="696"/>
      <c r="V123" s="697"/>
      <c r="W123" s="698"/>
      <c r="X123" s="724"/>
      <c r="Y123" s="697"/>
      <c r="Z123" s="608"/>
      <c r="AA123" s="698"/>
      <c r="AB123" s="725"/>
      <c r="AC123" s="717"/>
      <c r="AD123" s="726"/>
      <c r="AE123" s="727"/>
      <c r="AF123" s="717"/>
      <c r="AG123" s="704"/>
      <c r="AH123" s="720"/>
      <c r="AJ123" s="579"/>
    </row>
    <row r="124" spans="1:36" customFormat="1" ht="25.8" outlineLevel="1">
      <c r="A124" s="277">
        <v>124</v>
      </c>
      <c r="B124" s="759"/>
      <c r="C124" s="321" t="s">
        <v>166</v>
      </c>
      <c r="D124" s="322" t="s">
        <v>819</v>
      </c>
      <c r="E124" s="312">
        <v>1</v>
      </c>
      <c r="F124" s="320" t="s">
        <v>161</v>
      </c>
      <c r="G124" s="314" t="s">
        <v>164</v>
      </c>
      <c r="H124" s="944"/>
      <c r="I124" s="706"/>
      <c r="J124" s="321"/>
      <c r="K124" s="708" t="s">
        <v>929</v>
      </c>
      <c r="L124" s="709"/>
      <c r="M124" s="710"/>
      <c r="N124" s="711"/>
      <c r="O124" s="721"/>
      <c r="P124" s="722"/>
      <c r="Q124" s="696"/>
      <c r="R124" s="697"/>
      <c r="S124" s="698"/>
      <c r="T124" s="723"/>
      <c r="U124" s="696"/>
      <c r="V124" s="697"/>
      <c r="W124" s="698"/>
      <c r="X124" s="724"/>
      <c r="Y124" s="697"/>
      <c r="Z124" s="608"/>
      <c r="AA124" s="698"/>
      <c r="AB124" s="725"/>
      <c r="AC124" s="717"/>
      <c r="AD124" s="726"/>
      <c r="AE124" s="727"/>
      <c r="AF124" s="717"/>
      <c r="AG124" s="704"/>
      <c r="AH124" s="720"/>
      <c r="AJ124" s="579"/>
    </row>
    <row r="125" spans="1:36" customFormat="1" ht="25.8" outlineLevel="1">
      <c r="A125" s="277">
        <v>125</v>
      </c>
      <c r="B125" s="759"/>
      <c r="C125" s="321" t="s">
        <v>167</v>
      </c>
      <c r="D125" s="322" t="s">
        <v>819</v>
      </c>
      <c r="E125" s="312">
        <v>1</v>
      </c>
      <c r="F125" s="320" t="s">
        <v>161</v>
      </c>
      <c r="G125" s="314" t="s">
        <v>164</v>
      </c>
      <c r="H125" s="944"/>
      <c r="I125" s="706"/>
      <c r="J125" s="321"/>
      <c r="K125" s="708" t="s">
        <v>929</v>
      </c>
      <c r="L125" s="709"/>
      <c r="M125" s="710"/>
      <c r="N125" s="711"/>
      <c r="O125" s="721"/>
      <c r="P125" s="722"/>
      <c r="Q125" s="696"/>
      <c r="R125" s="697"/>
      <c r="S125" s="698"/>
      <c r="T125" s="723"/>
      <c r="U125" s="696"/>
      <c r="V125" s="697"/>
      <c r="W125" s="698"/>
      <c r="X125" s="724"/>
      <c r="Y125" s="697"/>
      <c r="Z125" s="608"/>
      <c r="AA125" s="698"/>
      <c r="AB125" s="725"/>
      <c r="AC125" s="717"/>
      <c r="AD125" s="726"/>
      <c r="AE125" s="727"/>
      <c r="AF125" s="717"/>
      <c r="AG125" s="704"/>
      <c r="AH125" s="720"/>
      <c r="AJ125" s="579"/>
    </row>
    <row r="126" spans="1:36" customFormat="1" ht="25.8" outlineLevel="1">
      <c r="A126" s="293">
        <v>126</v>
      </c>
      <c r="B126" s="759"/>
      <c r="C126" s="321" t="s">
        <v>168</v>
      </c>
      <c r="D126" s="322" t="s">
        <v>819</v>
      </c>
      <c r="E126" s="312">
        <v>1</v>
      </c>
      <c r="F126" s="320" t="s">
        <v>169</v>
      </c>
      <c r="G126" s="314" t="s">
        <v>170</v>
      </c>
      <c r="H126" s="944"/>
      <c r="I126" s="706"/>
      <c r="J126" s="321"/>
      <c r="K126" s="708" t="s">
        <v>929</v>
      </c>
      <c r="L126" s="709"/>
      <c r="M126" s="710"/>
      <c r="N126" s="711"/>
      <c r="O126" s="721"/>
      <c r="P126" s="722"/>
      <c r="Q126" s="696"/>
      <c r="R126" s="697"/>
      <c r="S126" s="698"/>
      <c r="T126" s="723"/>
      <c r="U126" s="696"/>
      <c r="V126" s="697"/>
      <c r="W126" s="698"/>
      <c r="X126" s="724"/>
      <c r="Y126" s="697"/>
      <c r="Z126" s="608"/>
      <c r="AA126" s="698"/>
      <c r="AB126" s="725"/>
      <c r="AC126" s="717"/>
      <c r="AD126" s="726"/>
      <c r="AE126" s="727"/>
      <c r="AF126" s="717"/>
      <c r="AG126" s="704"/>
      <c r="AH126" s="720"/>
      <c r="AJ126" s="579"/>
    </row>
    <row r="127" spans="1:36" customFormat="1" ht="25.8" outlineLevel="1">
      <c r="A127" s="277">
        <v>127</v>
      </c>
      <c r="B127" s="759"/>
      <c r="C127" s="321" t="s">
        <v>171</v>
      </c>
      <c r="D127" s="322" t="s">
        <v>819</v>
      </c>
      <c r="E127" s="312">
        <v>1</v>
      </c>
      <c r="F127" s="320" t="s">
        <v>172</v>
      </c>
      <c r="G127" s="314" t="s">
        <v>173</v>
      </c>
      <c r="H127" s="944"/>
      <c r="I127" s="706"/>
      <c r="J127" s="321"/>
      <c r="K127" s="708" t="s">
        <v>929</v>
      </c>
      <c r="L127" s="709"/>
      <c r="M127" s="710"/>
      <c r="N127" s="711"/>
      <c r="O127" s="721"/>
      <c r="P127" s="722"/>
      <c r="Q127" s="696"/>
      <c r="R127" s="697"/>
      <c r="S127" s="698"/>
      <c r="T127" s="723"/>
      <c r="U127" s="696"/>
      <c r="V127" s="697"/>
      <c r="W127" s="698"/>
      <c r="X127" s="724"/>
      <c r="Y127" s="697"/>
      <c r="Z127" s="608"/>
      <c r="AA127" s="698"/>
      <c r="AB127" s="725"/>
      <c r="AC127" s="717"/>
      <c r="AD127" s="726"/>
      <c r="AE127" s="727"/>
      <c r="AF127" s="717"/>
      <c r="AG127" s="704"/>
      <c r="AH127" s="720"/>
      <c r="AJ127" s="579"/>
    </row>
    <row r="128" spans="1:36" customFormat="1" ht="25.8" outlineLevel="1">
      <c r="A128" s="277">
        <v>128</v>
      </c>
      <c r="B128" s="759"/>
      <c r="C128" s="321" t="s">
        <v>174</v>
      </c>
      <c r="D128" s="322" t="s">
        <v>819</v>
      </c>
      <c r="E128" s="312">
        <v>1</v>
      </c>
      <c r="F128" s="320" t="s">
        <v>172</v>
      </c>
      <c r="G128" s="314" t="s">
        <v>173</v>
      </c>
      <c r="H128" s="944"/>
      <c r="I128" s="706"/>
      <c r="J128" s="321"/>
      <c r="K128" s="708" t="s">
        <v>929</v>
      </c>
      <c r="L128" s="709"/>
      <c r="M128" s="710"/>
      <c r="N128" s="711"/>
      <c r="O128" s="721"/>
      <c r="P128" s="722"/>
      <c r="Q128" s="696"/>
      <c r="R128" s="697"/>
      <c r="S128" s="698"/>
      <c r="T128" s="723"/>
      <c r="U128" s="696"/>
      <c r="V128" s="697"/>
      <c r="W128" s="698"/>
      <c r="X128" s="724"/>
      <c r="Y128" s="697"/>
      <c r="Z128" s="608"/>
      <c r="AA128" s="698"/>
      <c r="AB128" s="725"/>
      <c r="AC128" s="717"/>
      <c r="AD128" s="726"/>
      <c r="AE128" s="727"/>
      <c r="AF128" s="717"/>
      <c r="AG128" s="704"/>
      <c r="AH128" s="720"/>
      <c r="AJ128" s="579"/>
    </row>
    <row r="129" spans="1:36" customFormat="1" ht="43.2" outlineLevel="1">
      <c r="A129" s="277">
        <v>129</v>
      </c>
      <c r="B129" s="759"/>
      <c r="C129" s="321" t="s">
        <v>175</v>
      </c>
      <c r="D129" s="322" t="s">
        <v>819</v>
      </c>
      <c r="E129" s="312">
        <v>1</v>
      </c>
      <c r="F129" s="320" t="s">
        <v>176</v>
      </c>
      <c r="G129" s="314" t="s">
        <v>173</v>
      </c>
      <c r="H129" s="944"/>
      <c r="I129" s="706"/>
      <c r="J129" s="321"/>
      <c r="K129" s="708" t="s">
        <v>929</v>
      </c>
      <c r="L129" s="709"/>
      <c r="M129" s="710"/>
      <c r="N129" s="711"/>
      <c r="O129" s="721"/>
      <c r="P129" s="722"/>
      <c r="Q129" s="696"/>
      <c r="R129" s="697"/>
      <c r="S129" s="698"/>
      <c r="T129" s="723"/>
      <c r="U129" s="696"/>
      <c r="V129" s="697"/>
      <c r="W129" s="698"/>
      <c r="X129" s="724"/>
      <c r="Y129" s="697"/>
      <c r="Z129" s="608"/>
      <c r="AA129" s="698"/>
      <c r="AB129" s="725"/>
      <c r="AC129" s="717"/>
      <c r="AD129" s="726"/>
      <c r="AE129" s="727"/>
      <c r="AF129" s="717"/>
      <c r="AG129" s="704"/>
      <c r="AH129" s="720"/>
      <c r="AJ129" s="579"/>
    </row>
    <row r="130" spans="1:36" customFormat="1" ht="25.8" outlineLevel="1">
      <c r="A130" s="278">
        <v>130</v>
      </c>
      <c r="B130" s="759"/>
      <c r="C130" s="321" t="s">
        <v>177</v>
      </c>
      <c r="D130" s="322" t="s">
        <v>819</v>
      </c>
      <c r="E130" s="312">
        <v>1</v>
      </c>
      <c r="F130" s="320" t="s">
        <v>178</v>
      </c>
      <c r="G130" s="314" t="s">
        <v>170</v>
      </c>
      <c r="H130" s="944"/>
      <c r="I130" s="706"/>
      <c r="J130" s="321"/>
      <c r="K130" s="708" t="s">
        <v>929</v>
      </c>
      <c r="L130" s="709"/>
      <c r="M130" s="710"/>
      <c r="N130" s="711"/>
      <c r="O130" s="721"/>
      <c r="P130" s="722"/>
      <c r="Q130" s="696"/>
      <c r="R130" s="697"/>
      <c r="S130" s="698"/>
      <c r="T130" s="723"/>
      <c r="U130" s="696"/>
      <c r="V130" s="697"/>
      <c r="W130" s="698"/>
      <c r="X130" s="724"/>
      <c r="Y130" s="697"/>
      <c r="Z130" s="608"/>
      <c r="AA130" s="698"/>
      <c r="AB130" s="725"/>
      <c r="AC130" s="717"/>
      <c r="AD130" s="726"/>
      <c r="AE130" s="727"/>
      <c r="AF130" s="717"/>
      <c r="AG130" s="704"/>
      <c r="AH130" s="720"/>
      <c r="AJ130" s="579"/>
    </row>
    <row r="131" spans="1:36" customFormat="1" ht="25.8" outlineLevel="1">
      <c r="A131" s="277">
        <v>131</v>
      </c>
      <c r="B131" s="759"/>
      <c r="C131" s="321" t="s">
        <v>179</v>
      </c>
      <c r="D131" s="322" t="s">
        <v>819</v>
      </c>
      <c r="E131" s="312">
        <v>1</v>
      </c>
      <c r="F131" s="320" t="s">
        <v>180</v>
      </c>
      <c r="G131" s="314" t="s">
        <v>170</v>
      </c>
      <c r="H131" s="944"/>
      <c r="I131" s="706"/>
      <c r="J131" s="321"/>
      <c r="K131" s="708" t="s">
        <v>929</v>
      </c>
      <c r="L131" s="709"/>
      <c r="M131" s="710"/>
      <c r="N131" s="711"/>
      <c r="O131" s="721"/>
      <c r="P131" s="722"/>
      <c r="Q131" s="696"/>
      <c r="R131" s="697"/>
      <c r="S131" s="698"/>
      <c r="T131" s="723"/>
      <c r="U131" s="696"/>
      <c r="V131" s="697"/>
      <c r="W131" s="698"/>
      <c r="X131" s="724"/>
      <c r="Y131" s="697"/>
      <c r="Z131" s="608"/>
      <c r="AA131" s="698"/>
      <c r="AB131" s="725"/>
      <c r="AC131" s="717"/>
      <c r="AD131" s="726"/>
      <c r="AE131" s="727"/>
      <c r="AF131" s="717"/>
      <c r="AG131" s="704"/>
      <c r="AH131" s="720"/>
      <c r="AJ131" s="579"/>
    </row>
    <row r="132" spans="1:36" customFormat="1" ht="25.8" outlineLevel="1">
      <c r="A132" s="277">
        <v>132</v>
      </c>
      <c r="B132" s="759"/>
      <c r="C132" s="321" t="s">
        <v>181</v>
      </c>
      <c r="D132" s="322" t="s">
        <v>819</v>
      </c>
      <c r="E132" s="312">
        <v>1</v>
      </c>
      <c r="F132" s="320" t="s">
        <v>182</v>
      </c>
      <c r="G132" s="314" t="s">
        <v>170</v>
      </c>
      <c r="H132" s="944"/>
      <c r="I132" s="706"/>
      <c r="J132" s="321"/>
      <c r="K132" s="708" t="s">
        <v>929</v>
      </c>
      <c r="L132" s="709"/>
      <c r="M132" s="710"/>
      <c r="N132" s="711"/>
      <c r="O132" s="721"/>
      <c r="P132" s="722"/>
      <c r="Q132" s="696"/>
      <c r="R132" s="697"/>
      <c r="S132" s="698"/>
      <c r="T132" s="723"/>
      <c r="U132" s="696"/>
      <c r="V132" s="697"/>
      <c r="W132" s="698"/>
      <c r="X132" s="724"/>
      <c r="Y132" s="697"/>
      <c r="Z132" s="608"/>
      <c r="AA132" s="698"/>
      <c r="AB132" s="725"/>
      <c r="AC132" s="717"/>
      <c r="AD132" s="726"/>
      <c r="AE132" s="727"/>
      <c r="AF132" s="717"/>
      <c r="AG132" s="704"/>
      <c r="AH132" s="720"/>
      <c r="AJ132" s="579"/>
    </row>
    <row r="133" spans="1:36" customFormat="1" ht="25.8" outlineLevel="1">
      <c r="A133" s="293">
        <v>133</v>
      </c>
      <c r="B133" s="759"/>
      <c r="C133" s="321" t="s">
        <v>183</v>
      </c>
      <c r="D133" s="322" t="s">
        <v>819</v>
      </c>
      <c r="E133" s="312">
        <v>1</v>
      </c>
      <c r="F133" s="320" t="s">
        <v>182</v>
      </c>
      <c r="G133" s="314" t="s">
        <v>170</v>
      </c>
      <c r="H133" s="944"/>
      <c r="I133" s="706"/>
      <c r="J133" s="321"/>
      <c r="K133" s="708" t="s">
        <v>929</v>
      </c>
      <c r="L133" s="709"/>
      <c r="M133" s="710"/>
      <c r="N133" s="711"/>
      <c r="O133" s="721"/>
      <c r="P133" s="722"/>
      <c r="Q133" s="696"/>
      <c r="R133" s="697"/>
      <c r="S133" s="698"/>
      <c r="T133" s="723"/>
      <c r="U133" s="696"/>
      <c r="V133" s="697"/>
      <c r="W133" s="698"/>
      <c r="X133" s="724"/>
      <c r="Y133" s="697"/>
      <c r="Z133" s="608"/>
      <c r="AA133" s="698"/>
      <c r="AB133" s="725"/>
      <c r="AC133" s="717"/>
      <c r="AD133" s="726"/>
      <c r="AE133" s="727"/>
      <c r="AF133" s="717"/>
      <c r="AG133" s="704"/>
      <c r="AH133" s="720"/>
      <c r="AJ133" s="579"/>
    </row>
    <row r="134" spans="1:36" customFormat="1" ht="26.4" outlineLevel="1" thickBot="1">
      <c r="A134" s="277">
        <v>134</v>
      </c>
      <c r="B134" s="760"/>
      <c r="C134" s="324" t="s">
        <v>184</v>
      </c>
      <c r="D134" s="322" t="s">
        <v>819</v>
      </c>
      <c r="E134" s="326">
        <v>1</v>
      </c>
      <c r="F134" s="323" t="s">
        <v>185</v>
      </c>
      <c r="G134" s="397" t="s">
        <v>170</v>
      </c>
      <c r="H134" s="944"/>
      <c r="I134" s="706"/>
      <c r="J134" s="324"/>
      <c r="K134" s="708" t="s">
        <v>929</v>
      </c>
      <c r="L134" s="709"/>
      <c r="M134" s="710"/>
      <c r="N134" s="711"/>
      <c r="O134" s="721"/>
      <c r="P134" s="722"/>
      <c r="Q134" s="696"/>
      <c r="R134" s="697"/>
      <c r="S134" s="698"/>
      <c r="T134" s="723"/>
      <c r="U134" s="696"/>
      <c r="V134" s="697"/>
      <c r="W134" s="698"/>
      <c r="X134" s="732"/>
      <c r="Y134" s="697"/>
      <c r="Z134" s="608"/>
      <c r="AA134" s="698"/>
      <c r="AB134" s="733"/>
      <c r="AC134" s="717"/>
      <c r="AD134" s="734"/>
      <c r="AE134" s="735"/>
      <c r="AF134" s="717"/>
      <c r="AG134" s="704"/>
      <c r="AH134" s="736"/>
      <c r="AJ134" s="579"/>
    </row>
    <row r="135" spans="1:36" customFormat="1" ht="26.4" outlineLevel="1" thickBot="1">
      <c r="A135" s="277">
        <v>135</v>
      </c>
      <c r="B135" s="398" t="s">
        <v>186</v>
      </c>
      <c r="C135" s="399"/>
      <c r="D135" s="400"/>
      <c r="E135" s="303"/>
      <c r="F135" s="304"/>
      <c r="G135" s="304"/>
      <c r="H135" s="632" t="s">
        <v>893</v>
      </c>
      <c r="I135" s="633" t="s">
        <v>894</v>
      </c>
      <c r="J135" s="399"/>
      <c r="K135" s="557"/>
      <c r="L135" s="301"/>
      <c r="M135" s="559"/>
      <c r="N135" s="301"/>
      <c r="O135" s="301"/>
      <c r="P135" s="560"/>
      <c r="Q135" s="650"/>
      <c r="R135" s="651"/>
      <c r="S135" s="651"/>
      <c r="T135" s="560"/>
      <c r="U135" s="650"/>
      <c r="V135" s="651"/>
      <c r="W135" s="651"/>
      <c r="X135" s="652"/>
      <c r="Y135" s="651"/>
      <c r="Z135" s="653"/>
      <c r="AA135" s="653"/>
      <c r="AB135" s="301"/>
      <c r="AC135" s="301"/>
      <c r="AD135" s="301"/>
      <c r="AE135" s="560"/>
      <c r="AF135" s="301"/>
      <c r="AG135" s="651"/>
      <c r="AH135" s="652"/>
      <c r="AJ135" s="579"/>
    </row>
    <row r="136" spans="1:36" ht="46.8" customHeight="1" outlineLevel="1">
      <c r="A136" s="277">
        <v>136</v>
      </c>
      <c r="B136" s="330"/>
      <c r="C136" s="306" t="s">
        <v>187</v>
      </c>
      <c r="D136" s="307" t="s">
        <v>817</v>
      </c>
      <c r="E136" s="308">
        <v>1</v>
      </c>
      <c r="F136" s="320" t="s">
        <v>866</v>
      </c>
      <c r="G136" s="401" t="s">
        <v>189</v>
      </c>
      <c r="H136" s="179"/>
      <c r="I136" s="949"/>
      <c r="J136" s="180"/>
      <c r="K136" s="914" t="s">
        <v>930</v>
      </c>
      <c r="L136" s="70"/>
      <c r="M136" s="71"/>
      <c r="N136" s="11"/>
      <c r="O136" s="12"/>
      <c r="P136" s="13"/>
      <c r="Q136" s="14"/>
      <c r="R136" s="15"/>
      <c r="S136" s="16"/>
      <c r="T136" s="17"/>
      <c r="U136" s="14"/>
      <c r="V136" s="15"/>
      <c r="W136" s="16"/>
      <c r="X136" s="18"/>
      <c r="Y136" s="15"/>
      <c r="Z136" s="19"/>
      <c r="AA136" s="16"/>
      <c r="AB136" s="20"/>
      <c r="AC136" s="21"/>
      <c r="AD136" s="22"/>
      <c r="AE136" s="23"/>
      <c r="AF136" s="21"/>
      <c r="AG136" s="24"/>
      <c r="AH136" s="137"/>
      <c r="AJ136" s="52"/>
    </row>
    <row r="137" spans="1:36" customFormat="1" ht="70.2" customHeight="1" outlineLevel="1">
      <c r="A137" s="278">
        <v>137</v>
      </c>
      <c r="B137" s="383"/>
      <c r="C137" s="315"/>
      <c r="D137" s="316"/>
      <c r="E137" s="317"/>
      <c r="F137" s="318"/>
      <c r="G137" s="396" t="s">
        <v>873</v>
      </c>
      <c r="H137" s="445"/>
      <c r="I137" s="445"/>
      <c r="J137" s="445"/>
      <c r="K137" s="915"/>
      <c r="L137" s="691"/>
      <c r="M137" s="692"/>
      <c r="N137" s="693"/>
      <c r="O137" s="694"/>
      <c r="P137" s="695"/>
      <c r="Q137" s="696"/>
      <c r="R137" s="697"/>
      <c r="S137" s="698"/>
      <c r="T137" s="699"/>
      <c r="U137" s="696"/>
      <c r="V137" s="697"/>
      <c r="W137" s="698"/>
      <c r="X137" s="700"/>
      <c r="Y137" s="697"/>
      <c r="Z137" s="697"/>
      <c r="AA137" s="698"/>
      <c r="AB137" s="701"/>
      <c r="AC137" s="693"/>
      <c r="AD137" s="702"/>
      <c r="AE137" s="703"/>
      <c r="AF137" s="693"/>
      <c r="AG137" s="704"/>
      <c r="AH137" s="705"/>
    </row>
    <row r="138" spans="1:36" ht="25.8" outlineLevel="1">
      <c r="A138" s="277">
        <v>138</v>
      </c>
      <c r="B138" s="331"/>
      <c r="C138" s="321" t="s">
        <v>190</v>
      </c>
      <c r="D138" s="322" t="s">
        <v>819</v>
      </c>
      <c r="E138" s="312">
        <v>1</v>
      </c>
      <c r="F138" s="320" t="s">
        <v>188</v>
      </c>
      <c r="G138" s="310" t="s">
        <v>191</v>
      </c>
      <c r="H138" s="950"/>
      <c r="I138" s="7"/>
      <c r="J138" s="181"/>
      <c r="K138" s="916" t="s">
        <v>930</v>
      </c>
      <c r="L138" s="70"/>
      <c r="M138" s="71"/>
      <c r="N138" s="11"/>
      <c r="O138" s="29"/>
      <c r="P138" s="30"/>
      <c r="Q138" s="14"/>
      <c r="R138" s="15"/>
      <c r="S138" s="16"/>
      <c r="T138" s="31"/>
      <c r="U138" s="14"/>
      <c r="V138" s="15"/>
      <c r="W138" s="16"/>
      <c r="X138" s="32"/>
      <c r="Y138" s="15"/>
      <c r="Z138" s="19"/>
      <c r="AA138" s="16"/>
      <c r="AB138" s="33"/>
      <c r="AC138" s="21"/>
      <c r="AD138" s="34"/>
      <c r="AE138" s="35"/>
      <c r="AF138" s="21"/>
      <c r="AG138" s="24"/>
      <c r="AH138" s="137"/>
      <c r="AJ138" s="52"/>
    </row>
    <row r="139" spans="1:36" ht="28.8" outlineLevel="1">
      <c r="A139" s="277">
        <v>139</v>
      </c>
      <c r="B139" s="331"/>
      <c r="C139" s="321" t="s">
        <v>192</v>
      </c>
      <c r="D139" s="322" t="s">
        <v>819</v>
      </c>
      <c r="E139" s="312">
        <v>1</v>
      </c>
      <c r="F139" s="320" t="s">
        <v>193</v>
      </c>
      <c r="G139" s="314" t="s">
        <v>194</v>
      </c>
      <c r="H139" s="944"/>
      <c r="I139" s="7"/>
      <c r="J139" s="49"/>
      <c r="K139" s="905" t="s">
        <v>930</v>
      </c>
      <c r="L139" s="70"/>
      <c r="M139" s="71"/>
      <c r="N139" s="11"/>
      <c r="O139" s="29"/>
      <c r="P139" s="30"/>
      <c r="Q139" s="14"/>
      <c r="R139" s="15"/>
      <c r="S139" s="16"/>
      <c r="T139" s="31"/>
      <c r="U139" s="14"/>
      <c r="V139" s="15"/>
      <c r="W139" s="16"/>
      <c r="X139" s="32"/>
      <c r="Y139" s="15"/>
      <c r="Z139" s="19"/>
      <c r="AA139" s="16"/>
      <c r="AB139" s="33"/>
      <c r="AC139" s="21"/>
      <c r="AD139" s="34"/>
      <c r="AE139" s="35"/>
      <c r="AF139" s="21"/>
      <c r="AG139" s="24"/>
      <c r="AH139" s="137"/>
      <c r="AJ139" s="52"/>
    </row>
    <row r="140" spans="1:36" ht="28.8" outlineLevel="1">
      <c r="A140" s="293">
        <v>140</v>
      </c>
      <c r="B140" s="331"/>
      <c r="C140" s="321" t="s">
        <v>195</v>
      </c>
      <c r="D140" s="322" t="s">
        <v>819</v>
      </c>
      <c r="E140" s="312">
        <v>1</v>
      </c>
      <c r="F140" s="320" t="s">
        <v>196</v>
      </c>
      <c r="G140" s="314" t="s">
        <v>194</v>
      </c>
      <c r="H140" s="944"/>
      <c r="I140" s="7"/>
      <c r="J140" s="49"/>
      <c r="K140" s="905" t="s">
        <v>930</v>
      </c>
      <c r="L140" s="70"/>
      <c r="M140" s="71"/>
      <c r="N140" s="11"/>
      <c r="O140" s="29"/>
      <c r="P140" s="30"/>
      <c r="Q140" s="14"/>
      <c r="R140" s="15"/>
      <c r="S140" s="16"/>
      <c r="T140" s="31"/>
      <c r="U140" s="14"/>
      <c r="V140" s="15"/>
      <c r="W140" s="16"/>
      <c r="X140" s="32"/>
      <c r="Y140" s="15"/>
      <c r="Z140" s="19"/>
      <c r="AA140" s="16"/>
      <c r="AB140" s="33"/>
      <c r="AC140" s="21"/>
      <c r="AD140" s="34"/>
      <c r="AE140" s="35"/>
      <c r="AF140" s="21"/>
      <c r="AG140" s="24"/>
      <c r="AH140" s="137"/>
      <c r="AJ140" s="52"/>
    </row>
    <row r="141" spans="1:36" ht="28.8" outlineLevel="1">
      <c r="A141" s="277">
        <v>141</v>
      </c>
      <c r="B141" s="331"/>
      <c r="C141" s="321" t="s">
        <v>197</v>
      </c>
      <c r="D141" s="322" t="s">
        <v>819</v>
      </c>
      <c r="E141" s="312">
        <v>1</v>
      </c>
      <c r="F141" s="320" t="s">
        <v>196</v>
      </c>
      <c r="G141" s="314" t="s">
        <v>198</v>
      </c>
      <c r="H141" s="944"/>
      <c r="I141" s="7"/>
      <c r="J141" s="49"/>
      <c r="K141" s="905" t="s">
        <v>930</v>
      </c>
      <c r="L141" s="70"/>
      <c r="M141" s="71"/>
      <c r="N141" s="11"/>
      <c r="O141" s="29"/>
      <c r="P141" s="30"/>
      <c r="Q141" s="14"/>
      <c r="R141" s="15"/>
      <c r="S141" s="16"/>
      <c r="T141" s="31"/>
      <c r="U141" s="14"/>
      <c r="V141" s="15"/>
      <c r="W141" s="16"/>
      <c r="X141" s="32"/>
      <c r="Y141" s="15"/>
      <c r="Z141" s="19"/>
      <c r="AA141" s="16"/>
      <c r="AB141" s="33"/>
      <c r="AC141" s="21"/>
      <c r="AD141" s="34"/>
      <c r="AE141" s="35"/>
      <c r="AF141" s="21"/>
      <c r="AG141" s="24"/>
      <c r="AH141" s="137"/>
      <c r="AJ141" s="52"/>
    </row>
    <row r="142" spans="1:36" ht="25.8" outlineLevel="1">
      <c r="A142" s="277">
        <v>142</v>
      </c>
      <c r="B142" s="331"/>
      <c r="C142" s="321" t="s">
        <v>199</v>
      </c>
      <c r="D142" s="322" t="s">
        <v>819</v>
      </c>
      <c r="E142" s="312">
        <v>1</v>
      </c>
      <c r="F142" s="320" t="s">
        <v>200</v>
      </c>
      <c r="G142" s="314" t="s">
        <v>201</v>
      </c>
      <c r="H142" s="944"/>
      <c r="I142" s="7"/>
      <c r="J142" s="49"/>
      <c r="K142" s="905" t="s">
        <v>930</v>
      </c>
      <c r="L142" s="70"/>
      <c r="M142" s="71"/>
      <c r="N142" s="11"/>
      <c r="O142" s="29"/>
      <c r="P142" s="30"/>
      <c r="Q142" s="14"/>
      <c r="R142" s="15"/>
      <c r="S142" s="16"/>
      <c r="T142" s="31"/>
      <c r="U142" s="14"/>
      <c r="V142" s="15"/>
      <c r="W142" s="16"/>
      <c r="X142" s="32"/>
      <c r="Y142" s="15"/>
      <c r="Z142" s="19"/>
      <c r="AA142" s="16"/>
      <c r="AB142" s="33"/>
      <c r="AC142" s="21"/>
      <c r="AD142" s="34"/>
      <c r="AE142" s="35"/>
      <c r="AF142" s="21"/>
      <c r="AG142" s="24"/>
      <c r="AH142" s="137"/>
      <c r="AJ142" s="52"/>
    </row>
    <row r="143" spans="1:36" ht="29.4" outlineLevel="1" thickBot="1">
      <c r="A143" s="277">
        <v>143</v>
      </c>
      <c r="B143" s="331"/>
      <c r="C143" s="402" t="s">
        <v>202</v>
      </c>
      <c r="D143" s="373" t="s">
        <v>819</v>
      </c>
      <c r="E143" s="355">
        <v>2</v>
      </c>
      <c r="F143" s="385" t="s">
        <v>203</v>
      </c>
      <c r="G143" s="357" t="s">
        <v>204</v>
      </c>
      <c r="H143" s="948"/>
      <c r="I143" s="54"/>
      <c r="J143" s="160"/>
      <c r="K143" s="907" t="s">
        <v>930</v>
      </c>
      <c r="L143" s="141"/>
      <c r="M143" s="168"/>
      <c r="N143" s="77"/>
      <c r="O143" s="78"/>
      <c r="P143" s="79"/>
      <c r="Q143" s="80"/>
      <c r="R143" s="81"/>
      <c r="S143" s="82"/>
      <c r="T143" s="83"/>
      <c r="U143" s="80"/>
      <c r="V143" s="81"/>
      <c r="W143" s="82"/>
      <c r="X143" s="84"/>
      <c r="Y143" s="81"/>
      <c r="Z143" s="81"/>
      <c r="AA143" s="82"/>
      <c r="AB143" s="85"/>
      <c r="AC143" s="86"/>
      <c r="AD143" s="87"/>
      <c r="AE143" s="88"/>
      <c r="AF143" s="86"/>
      <c r="AG143" s="89"/>
      <c r="AH143" s="142"/>
      <c r="AJ143" s="52"/>
    </row>
    <row r="144" spans="1:36" ht="33" customHeight="1" outlineLevel="1" thickBot="1">
      <c r="A144" s="278">
        <v>144</v>
      </c>
      <c r="B144" s="376"/>
      <c r="C144" s="792" t="s">
        <v>854</v>
      </c>
      <c r="D144" s="793"/>
      <c r="E144" s="793"/>
      <c r="F144" s="793"/>
      <c r="G144" s="794"/>
      <c r="H144" s="563">
        <f>COUNTIF(H114:H143,"x")+IF(H119="xxx",3-COUNTIF(H116:H118,"x"),0)</f>
        <v>0</v>
      </c>
      <c r="I144" s="564">
        <f>COUNTIF(I114:I143,"x")</f>
        <v>0</v>
      </c>
      <c r="J144" s="570"/>
      <c r="K144" s="570"/>
      <c r="L144" s="605"/>
      <c r="M144" s="568"/>
      <c r="N144" s="569"/>
      <c r="O144" s="570"/>
      <c r="P144" s="570"/>
      <c r="Q144" s="93"/>
      <c r="R144" s="92"/>
      <c r="S144" s="92"/>
      <c r="T144" s="93"/>
      <c r="U144" s="93"/>
      <c r="V144" s="92"/>
      <c r="W144" s="92"/>
      <c r="X144" s="93"/>
      <c r="Y144" s="93"/>
      <c r="Z144" s="92"/>
      <c r="AA144" s="92"/>
      <c r="AB144" s="93"/>
      <c r="AC144" s="91"/>
      <c r="AD144" s="94"/>
      <c r="AE144" s="95"/>
      <c r="AF144" s="91"/>
      <c r="AG144" s="94"/>
      <c r="AH144" s="96"/>
      <c r="AJ144" s="97"/>
    </row>
    <row r="145" spans="1:39" ht="26.4" outlineLevel="1" thickBot="1">
      <c r="A145" s="277">
        <v>145</v>
      </c>
      <c r="B145" s="336"/>
      <c r="C145" s="815" t="s">
        <v>757</v>
      </c>
      <c r="D145" s="807"/>
      <c r="E145" s="807"/>
      <c r="F145" s="807"/>
      <c r="G145" s="808"/>
      <c r="H145" s="763" t="str">
        <f>IF(AND(H147="Erfüllt",H144+I144-IF(AND(H147="Erfüllt",H144=3,I144&gt;=2),2,0)&gt;=16),"Deutlich übererfüllt","Verfehlt")</f>
        <v>Verfehlt</v>
      </c>
      <c r="I145" s="764"/>
      <c r="J145" s="838" t="s">
        <v>859</v>
      </c>
      <c r="K145" s="618"/>
      <c r="L145" s="567"/>
      <c r="M145" s="574"/>
      <c r="N145" s="575"/>
      <c r="O145" s="565"/>
      <c r="P145" s="576"/>
      <c r="Q145" s="100"/>
      <c r="R145" s="101"/>
      <c r="S145" s="102"/>
      <c r="T145" s="99"/>
      <c r="U145" s="100"/>
      <c r="V145" s="101"/>
      <c r="W145" s="102"/>
      <c r="X145" s="99"/>
      <c r="Y145" s="100"/>
      <c r="Z145" s="101"/>
      <c r="AA145" s="102"/>
      <c r="AB145" s="103"/>
      <c r="AC145" s="98"/>
      <c r="AD145" s="146"/>
      <c r="AE145" s="99"/>
      <c r="AF145" s="98"/>
      <c r="AG145" s="106"/>
      <c r="AH145" s="147"/>
      <c r="AJ145" s="52"/>
    </row>
    <row r="146" spans="1:39" ht="26.4" outlineLevel="1" thickBot="1">
      <c r="A146" s="277">
        <v>146</v>
      </c>
      <c r="B146" s="337"/>
      <c r="C146" s="809" t="s">
        <v>758</v>
      </c>
      <c r="D146" s="810"/>
      <c r="E146" s="810"/>
      <c r="F146" s="810"/>
      <c r="G146" s="811"/>
      <c r="H146" s="765" t="str">
        <f>IF(AND(H147="Erfüllt",H144+I144-IF(AND(H147="Erfüllt",H144=3,I144&gt;=2),2,0)&gt;=12),"Übererfüllt","Verfehlt")</f>
        <v>Verfehlt</v>
      </c>
      <c r="I146" s="766"/>
      <c r="J146" s="839"/>
      <c r="K146" s="573"/>
      <c r="L146" s="581"/>
      <c r="M146" s="568"/>
      <c r="N146" s="569"/>
      <c r="O146" s="582"/>
      <c r="P146" s="578"/>
      <c r="Q146" s="108"/>
      <c r="R146" s="102"/>
      <c r="S146" s="109"/>
      <c r="T146" s="105"/>
      <c r="U146" s="108"/>
      <c r="V146" s="102"/>
      <c r="W146" s="109"/>
      <c r="X146" s="105"/>
      <c r="Y146" s="108"/>
      <c r="Z146" s="102"/>
      <c r="AA146" s="109"/>
      <c r="AB146" s="110"/>
      <c r="AC146" s="91"/>
      <c r="AD146" s="104"/>
      <c r="AE146" s="105"/>
      <c r="AF146" s="91"/>
      <c r="AG146" s="106"/>
      <c r="AH146" s="107"/>
    </row>
    <row r="147" spans="1:39" ht="61.8" customHeight="1" outlineLevel="1" thickBot="1">
      <c r="A147" s="293">
        <v>147</v>
      </c>
      <c r="B147" s="386"/>
      <c r="C147" s="795" t="s">
        <v>759</v>
      </c>
      <c r="D147" s="796"/>
      <c r="E147" s="796"/>
      <c r="F147" s="796"/>
      <c r="G147" s="797"/>
      <c r="H147" s="767" t="str">
        <f>IF(OR(H144&gt;=4,AND(H144=3,I144&gt;=2)),"Erfüllt","Verfehlt")</f>
        <v>Verfehlt</v>
      </c>
      <c r="I147" s="768"/>
      <c r="J147" s="890"/>
      <c r="K147" s="622"/>
      <c r="L147" s="591"/>
      <c r="M147" s="623"/>
      <c r="N147" s="624"/>
      <c r="O147" s="571"/>
      <c r="P147" s="572"/>
      <c r="Q147" s="102"/>
      <c r="R147" s="111"/>
      <c r="S147" s="112"/>
      <c r="T147" s="105"/>
      <c r="U147" s="102"/>
      <c r="V147" s="111"/>
      <c r="W147" s="112"/>
      <c r="X147" s="105"/>
      <c r="Y147" s="102"/>
      <c r="Z147" s="111"/>
      <c r="AA147" s="112"/>
      <c r="AB147" s="161"/>
      <c r="AC147" s="169"/>
      <c r="AD147" s="95"/>
      <c r="AE147" s="95"/>
      <c r="AF147" s="169"/>
      <c r="AG147" s="106"/>
      <c r="AH147" s="170"/>
    </row>
    <row r="148" spans="1:39" s="52" customFormat="1" ht="25.8" outlineLevel="1">
      <c r="A148" s="277">
        <v>148</v>
      </c>
      <c r="B148" s="387"/>
      <c r="C148" s="387"/>
      <c r="D148" s="341"/>
      <c r="E148" s="342"/>
      <c r="F148" s="342"/>
      <c r="G148" s="342"/>
      <c r="H148" s="592"/>
      <c r="I148" s="592"/>
      <c r="J148" s="340"/>
      <c r="K148" s="451"/>
      <c r="L148" s="342"/>
      <c r="M148" s="342"/>
      <c r="N148" s="387"/>
      <c r="O148" s="387"/>
      <c r="P148" s="342"/>
      <c r="Q148" s="120"/>
      <c r="R148" s="120"/>
      <c r="S148" s="120"/>
      <c r="T148" s="119"/>
      <c r="U148" s="120"/>
      <c r="V148" s="120"/>
      <c r="W148" s="120"/>
      <c r="X148" s="126"/>
      <c r="Y148" s="120"/>
      <c r="Z148" s="120"/>
      <c r="AA148" s="120"/>
      <c r="AB148" s="119"/>
      <c r="AC148" s="126"/>
      <c r="AD148" s="126"/>
      <c r="AE148" s="125"/>
      <c r="AF148" s="126"/>
      <c r="AG148" s="120"/>
      <c r="AH148" s="119"/>
      <c r="AI148" s="119"/>
      <c r="AJ148" s="119"/>
      <c r="AK148" s="119"/>
      <c r="AL148" s="119"/>
      <c r="AM148" s="119"/>
    </row>
    <row r="149" spans="1:39" ht="26.4" outlineLevel="1" thickBot="1">
      <c r="A149" s="277">
        <v>149</v>
      </c>
      <c r="B149" s="343"/>
      <c r="C149" s="339"/>
      <c r="D149" s="344"/>
      <c r="E149" s="345"/>
      <c r="F149" s="345"/>
      <c r="G149" s="345"/>
      <c r="H149" s="593"/>
      <c r="I149" s="593"/>
      <c r="J149" s="501"/>
      <c r="K149" s="367"/>
      <c r="L149" s="339"/>
      <c r="M149" s="387"/>
      <c r="N149" s="595"/>
      <c r="O149" s="339"/>
      <c r="P149" s="596"/>
      <c r="Q149" s="120"/>
      <c r="R149" s="120"/>
      <c r="S149" s="120"/>
      <c r="T149" s="128"/>
      <c r="U149" s="120"/>
      <c r="V149" s="120"/>
      <c r="W149" s="120"/>
      <c r="X149" s="128"/>
      <c r="Y149" s="120"/>
      <c r="Z149" s="121"/>
      <c r="AA149" s="121"/>
      <c r="AB149" s="124"/>
      <c r="AC149" s="124"/>
      <c r="AD149" s="124"/>
      <c r="AE149" s="125"/>
      <c r="AF149" s="124"/>
      <c r="AG149" s="129"/>
      <c r="AH149" s="126"/>
      <c r="AI149" s="119"/>
      <c r="AJ149" s="127"/>
      <c r="AK149" s="127"/>
      <c r="AL149" s="127"/>
      <c r="AM149" s="127"/>
    </row>
    <row r="150" spans="1:39" ht="26.4" outlineLevel="1" thickBot="1">
      <c r="A150" s="277">
        <v>150</v>
      </c>
      <c r="B150" s="346" t="s">
        <v>205</v>
      </c>
      <c r="C150" s="347"/>
      <c r="D150" s="348"/>
      <c r="E150" s="349"/>
      <c r="F150" s="350"/>
      <c r="G150" s="350"/>
      <c r="H150" s="603"/>
      <c r="I150" s="603"/>
      <c r="J150" s="599"/>
      <c r="K150" s="600"/>
      <c r="L150" s="347"/>
      <c r="M150" s="601"/>
      <c r="N150" s="347"/>
      <c r="O150" s="347"/>
      <c r="P150" s="602"/>
      <c r="Q150" s="182"/>
      <c r="R150" s="183"/>
      <c r="S150" s="183"/>
      <c r="T150" s="184"/>
      <c r="U150" s="133"/>
      <c r="V150" s="134"/>
      <c r="W150" s="134"/>
      <c r="X150" s="135"/>
      <c r="Y150" s="134"/>
      <c r="Z150" s="136"/>
      <c r="AA150" s="136"/>
      <c r="AB150" s="130"/>
      <c r="AC150" s="130"/>
      <c r="AD150" s="130"/>
      <c r="AE150" s="132"/>
      <c r="AF150" s="130"/>
      <c r="AG150" s="134"/>
      <c r="AH150" s="135"/>
    </row>
    <row r="151" spans="1:39" ht="26.4" outlineLevel="1" thickBot="1">
      <c r="A151" s="278">
        <v>151</v>
      </c>
      <c r="B151" s="398" t="s">
        <v>206</v>
      </c>
      <c r="C151" s="388"/>
      <c r="D151" s="389"/>
      <c r="E151" s="390"/>
      <c r="F151" s="391"/>
      <c r="G151" s="391"/>
      <c r="H151" s="632" t="s">
        <v>893</v>
      </c>
      <c r="I151" s="633" t="s">
        <v>894</v>
      </c>
      <c r="J151" s="626"/>
      <c r="K151" s="627"/>
      <c r="L151" s="388"/>
      <c r="M151" s="628"/>
      <c r="N151" s="388"/>
      <c r="O151" s="388"/>
      <c r="P151" s="629"/>
      <c r="Q151" s="175"/>
      <c r="R151" s="176"/>
      <c r="S151" s="176"/>
      <c r="T151" s="174"/>
      <c r="U151" s="175"/>
      <c r="V151" s="176"/>
      <c r="W151" s="176"/>
      <c r="X151" s="177"/>
      <c r="Y151" s="176"/>
      <c r="Z151" s="173"/>
      <c r="AA151" s="173"/>
      <c r="AB151" s="172"/>
      <c r="AC151" s="172"/>
      <c r="AD151" s="172"/>
      <c r="AE151" s="174"/>
      <c r="AF151" s="172"/>
      <c r="AG151" s="176"/>
      <c r="AH151" s="177"/>
    </row>
    <row r="152" spans="1:39" customFormat="1" ht="43.2" outlineLevel="1">
      <c r="A152" s="277">
        <v>152</v>
      </c>
      <c r="B152" s="758" t="s">
        <v>17</v>
      </c>
      <c r="C152" s="306" t="s">
        <v>207</v>
      </c>
      <c r="D152" s="403" t="s">
        <v>817</v>
      </c>
      <c r="E152" s="308">
        <v>3</v>
      </c>
      <c r="F152" s="309" t="s">
        <v>208</v>
      </c>
      <c r="G152" s="310" t="s">
        <v>209</v>
      </c>
      <c r="H152" s="728"/>
      <c r="I152" s="951"/>
      <c r="J152" s="707" t="s">
        <v>852</v>
      </c>
      <c r="K152" s="708" t="s">
        <v>931</v>
      </c>
      <c r="L152" s="709"/>
      <c r="M152" s="710"/>
      <c r="N152" s="711"/>
      <c r="O152" s="712"/>
      <c r="P152" s="713"/>
      <c r="Q152" s="696"/>
      <c r="R152" s="697"/>
      <c r="S152" s="698"/>
      <c r="T152" s="714"/>
      <c r="U152" s="696"/>
      <c r="V152" s="697"/>
      <c r="W152" s="698"/>
      <c r="X152" s="715"/>
      <c r="Y152" s="697"/>
      <c r="Z152" s="608"/>
      <c r="AA152" s="698"/>
      <c r="AB152" s="716"/>
      <c r="AC152" s="717"/>
      <c r="AD152" s="718"/>
      <c r="AE152" s="719"/>
      <c r="AF152" s="717"/>
      <c r="AG152" s="704"/>
      <c r="AH152" s="720"/>
    </row>
    <row r="153" spans="1:39" customFormat="1" ht="43.2" outlineLevel="1">
      <c r="A153" s="277">
        <v>153</v>
      </c>
      <c r="B153" s="759"/>
      <c r="C153" s="380" t="s">
        <v>210</v>
      </c>
      <c r="D153" s="381" t="s">
        <v>830</v>
      </c>
      <c r="E153" s="382">
        <v>2</v>
      </c>
      <c r="F153" s="320" t="s">
        <v>208</v>
      </c>
      <c r="G153" s="314" t="s">
        <v>211</v>
      </c>
      <c r="H153" s="728"/>
      <c r="I153" s="951"/>
      <c r="J153" s="321"/>
      <c r="K153" s="708" t="s">
        <v>931</v>
      </c>
      <c r="L153" s="709"/>
      <c r="M153" s="710"/>
      <c r="N153" s="711"/>
      <c r="O153" s="721"/>
      <c r="P153" s="722"/>
      <c r="Q153" s="696"/>
      <c r="R153" s="697"/>
      <c r="S153" s="698"/>
      <c r="T153" s="723"/>
      <c r="U153" s="696"/>
      <c r="V153" s="697"/>
      <c r="W153" s="698"/>
      <c r="X153" s="724"/>
      <c r="Y153" s="697"/>
      <c r="Z153" s="608"/>
      <c r="AA153" s="698"/>
      <c r="AB153" s="725"/>
      <c r="AC153" s="717"/>
      <c r="AD153" s="726"/>
      <c r="AE153" s="727"/>
      <c r="AF153" s="717"/>
      <c r="AG153" s="704"/>
      <c r="AH153" s="720"/>
    </row>
    <row r="154" spans="1:39" customFormat="1" ht="57.6" outlineLevel="1">
      <c r="A154" s="293">
        <v>154</v>
      </c>
      <c r="B154" s="759"/>
      <c r="C154" s="380" t="s">
        <v>212</v>
      </c>
      <c r="D154" s="381" t="s">
        <v>830</v>
      </c>
      <c r="E154" s="382">
        <v>4</v>
      </c>
      <c r="F154" s="320" t="s">
        <v>208</v>
      </c>
      <c r="G154" s="314" t="s">
        <v>213</v>
      </c>
      <c r="H154" s="728"/>
      <c r="I154" s="951"/>
      <c r="J154" s="321"/>
      <c r="K154" s="708" t="s">
        <v>931</v>
      </c>
      <c r="L154" s="709"/>
      <c r="M154" s="710"/>
      <c r="N154" s="711"/>
      <c r="O154" s="721"/>
      <c r="P154" s="722"/>
      <c r="Q154" s="696"/>
      <c r="R154" s="697"/>
      <c r="S154" s="698"/>
      <c r="T154" s="723"/>
      <c r="U154" s="696"/>
      <c r="V154" s="697"/>
      <c r="W154" s="698"/>
      <c r="X154" s="724"/>
      <c r="Y154" s="697"/>
      <c r="Z154" s="608"/>
      <c r="AA154" s="698"/>
      <c r="AB154" s="725"/>
      <c r="AC154" s="717"/>
      <c r="AD154" s="726"/>
      <c r="AE154" s="727"/>
      <c r="AF154" s="717"/>
      <c r="AG154" s="704"/>
      <c r="AH154" s="720"/>
    </row>
    <row r="155" spans="1:39" customFormat="1" ht="72" outlineLevel="1">
      <c r="A155" s="277">
        <v>155</v>
      </c>
      <c r="B155" s="759"/>
      <c r="C155" s="380" t="s">
        <v>214</v>
      </c>
      <c r="D155" s="381" t="s">
        <v>830</v>
      </c>
      <c r="E155" s="382">
        <v>4</v>
      </c>
      <c r="F155" s="320" t="s">
        <v>208</v>
      </c>
      <c r="G155" s="314" t="s">
        <v>215</v>
      </c>
      <c r="H155" s="728"/>
      <c r="I155" s="951"/>
      <c r="J155" s="321"/>
      <c r="K155" s="708" t="s">
        <v>931</v>
      </c>
      <c r="L155" s="709"/>
      <c r="M155" s="710"/>
      <c r="N155" s="711"/>
      <c r="O155" s="721"/>
      <c r="P155" s="722"/>
      <c r="Q155" s="696"/>
      <c r="R155" s="697"/>
      <c r="S155" s="698"/>
      <c r="T155" s="723"/>
      <c r="U155" s="696"/>
      <c r="V155" s="697"/>
      <c r="W155" s="698"/>
      <c r="X155" s="724"/>
      <c r="Y155" s="697"/>
      <c r="Z155" s="608"/>
      <c r="AA155" s="698"/>
      <c r="AB155" s="725"/>
      <c r="AC155" s="717"/>
      <c r="AD155" s="726"/>
      <c r="AE155" s="727"/>
      <c r="AF155" s="717"/>
      <c r="AG155" s="704"/>
      <c r="AH155" s="720"/>
    </row>
    <row r="156" spans="1:39" customFormat="1" ht="28.8" outlineLevel="1">
      <c r="A156" s="277">
        <v>156</v>
      </c>
      <c r="B156" s="759"/>
      <c r="C156" s="311" t="s">
        <v>216</v>
      </c>
      <c r="D156" s="307" t="s">
        <v>817</v>
      </c>
      <c r="E156" s="312">
        <v>1</v>
      </c>
      <c r="F156" s="320" t="s">
        <v>217</v>
      </c>
      <c r="G156" s="314" t="s">
        <v>218</v>
      </c>
      <c r="H156" s="706"/>
      <c r="I156" s="951"/>
      <c r="J156" s="321"/>
      <c r="K156" s="708" t="s">
        <v>931</v>
      </c>
      <c r="L156" s="709"/>
      <c r="M156" s="710"/>
      <c r="N156" s="711"/>
      <c r="O156" s="721"/>
      <c r="P156" s="722"/>
      <c r="Q156" s="696"/>
      <c r="R156" s="697"/>
      <c r="S156" s="698"/>
      <c r="T156" s="723"/>
      <c r="U156" s="696"/>
      <c r="V156" s="697"/>
      <c r="W156" s="698"/>
      <c r="X156" s="724"/>
      <c r="Y156" s="697"/>
      <c r="Z156" s="608"/>
      <c r="AA156" s="698"/>
      <c r="AB156" s="725"/>
      <c r="AC156" s="717"/>
      <c r="AD156" s="726"/>
      <c r="AE156" s="727"/>
      <c r="AF156" s="717"/>
      <c r="AG156" s="704"/>
      <c r="AH156" s="720"/>
    </row>
    <row r="157" spans="1:39" customFormat="1" ht="38.4" customHeight="1" outlineLevel="1">
      <c r="A157" s="277">
        <v>157</v>
      </c>
      <c r="B157" s="760"/>
      <c r="C157" s="315"/>
      <c r="D157" s="404"/>
      <c r="E157" s="405"/>
      <c r="F157" s="406"/>
      <c r="G157" s="319" t="s">
        <v>872</v>
      </c>
      <c r="H157" s="737"/>
      <c r="I157" s="445"/>
      <c r="J157" s="445"/>
      <c r="K157" s="730"/>
      <c r="L157" s="731"/>
      <c r="M157" s="692"/>
      <c r="N157" s="693"/>
      <c r="O157" s="694"/>
      <c r="P157" s="695"/>
      <c r="Q157" s="696"/>
      <c r="R157" s="697"/>
      <c r="S157" s="698"/>
      <c r="T157" s="699"/>
      <c r="U157" s="696"/>
      <c r="V157" s="697"/>
      <c r="W157" s="698"/>
      <c r="X157" s="700"/>
      <c r="Y157" s="697"/>
      <c r="Z157" s="697"/>
      <c r="AA157" s="698"/>
      <c r="AB157" s="701"/>
      <c r="AC157" s="693"/>
      <c r="AD157" s="702"/>
      <c r="AE157" s="703"/>
      <c r="AF157" s="693"/>
      <c r="AG157" s="704"/>
      <c r="AH157" s="705"/>
    </row>
    <row r="158" spans="1:39" customFormat="1" ht="43.2" outlineLevel="1">
      <c r="A158" s="278">
        <v>158</v>
      </c>
      <c r="B158" s="759"/>
      <c r="C158" s="321" t="s">
        <v>219</v>
      </c>
      <c r="D158" s="322" t="s">
        <v>819</v>
      </c>
      <c r="E158" s="312">
        <v>2</v>
      </c>
      <c r="F158" s="320" t="s">
        <v>208</v>
      </c>
      <c r="G158" s="314" t="s">
        <v>220</v>
      </c>
      <c r="H158" s="951"/>
      <c r="I158" s="706"/>
      <c r="J158" s="321"/>
      <c r="K158" s="708" t="s">
        <v>931</v>
      </c>
      <c r="L158" s="709"/>
      <c r="M158" s="710"/>
      <c r="N158" s="711"/>
      <c r="O158" s="721"/>
      <c r="P158" s="722"/>
      <c r="Q158" s="696"/>
      <c r="R158" s="697"/>
      <c r="S158" s="698"/>
      <c r="T158" s="723"/>
      <c r="U158" s="696"/>
      <c r="V158" s="697"/>
      <c r="W158" s="698"/>
      <c r="X158" s="724"/>
      <c r="Y158" s="697"/>
      <c r="Z158" s="608"/>
      <c r="AA158" s="698"/>
      <c r="AB158" s="725"/>
      <c r="AC158" s="717"/>
      <c r="AD158" s="726"/>
      <c r="AE158" s="727"/>
      <c r="AF158" s="717"/>
      <c r="AG158" s="704"/>
      <c r="AH158" s="720"/>
    </row>
    <row r="159" spans="1:39" customFormat="1" ht="28.8" outlineLevel="1">
      <c r="A159" s="277">
        <v>159</v>
      </c>
      <c r="B159" s="759"/>
      <c r="C159" s="321" t="s">
        <v>221</v>
      </c>
      <c r="D159" s="322" t="s">
        <v>819</v>
      </c>
      <c r="E159" s="312">
        <v>2</v>
      </c>
      <c r="F159" s="320" t="s">
        <v>208</v>
      </c>
      <c r="G159" s="314" t="s">
        <v>222</v>
      </c>
      <c r="H159" s="951"/>
      <c r="I159" s="706"/>
      <c r="J159" s="321"/>
      <c r="K159" s="708" t="s">
        <v>931</v>
      </c>
      <c r="L159" s="709"/>
      <c r="M159" s="710"/>
      <c r="N159" s="711"/>
      <c r="O159" s="721"/>
      <c r="P159" s="722"/>
      <c r="Q159" s="696"/>
      <c r="R159" s="697"/>
      <c r="S159" s="698"/>
      <c r="T159" s="723"/>
      <c r="U159" s="696"/>
      <c r="V159" s="697"/>
      <c r="W159" s="698"/>
      <c r="X159" s="724"/>
      <c r="Y159" s="697"/>
      <c r="Z159" s="608"/>
      <c r="AA159" s="698"/>
      <c r="AB159" s="725"/>
      <c r="AC159" s="717"/>
      <c r="AD159" s="726"/>
      <c r="AE159" s="727"/>
      <c r="AF159" s="717"/>
      <c r="AG159" s="704"/>
      <c r="AH159" s="720"/>
    </row>
    <row r="160" spans="1:39" customFormat="1" ht="25.8" outlineLevel="1">
      <c r="A160" s="277">
        <v>160</v>
      </c>
      <c r="B160" s="759"/>
      <c r="C160" s="321" t="s">
        <v>223</v>
      </c>
      <c r="D160" s="322" t="s">
        <v>819</v>
      </c>
      <c r="E160" s="312">
        <v>1</v>
      </c>
      <c r="F160" s="320" t="s">
        <v>116</v>
      </c>
      <c r="G160" s="314" t="s">
        <v>224</v>
      </c>
      <c r="H160" s="951"/>
      <c r="I160" s="706"/>
      <c r="J160" s="321"/>
      <c r="K160" s="708" t="s">
        <v>931</v>
      </c>
      <c r="L160" s="709"/>
      <c r="M160" s="710"/>
      <c r="N160" s="711"/>
      <c r="O160" s="721"/>
      <c r="P160" s="722"/>
      <c r="Q160" s="696"/>
      <c r="R160" s="697"/>
      <c r="S160" s="698"/>
      <c r="T160" s="723"/>
      <c r="U160" s="696"/>
      <c r="V160" s="697"/>
      <c r="W160" s="698"/>
      <c r="X160" s="724"/>
      <c r="Y160" s="697"/>
      <c r="Z160" s="608"/>
      <c r="AA160" s="698"/>
      <c r="AB160" s="725"/>
      <c r="AC160" s="717"/>
      <c r="AD160" s="726"/>
      <c r="AE160" s="727"/>
      <c r="AF160" s="717"/>
      <c r="AG160" s="704"/>
      <c r="AH160" s="720"/>
    </row>
    <row r="161" spans="1:34" customFormat="1" ht="25.8" outlineLevel="1">
      <c r="A161" s="293">
        <v>161</v>
      </c>
      <c r="B161" s="759"/>
      <c r="C161" s="321" t="s">
        <v>225</v>
      </c>
      <c r="D161" s="322" t="s">
        <v>819</v>
      </c>
      <c r="E161" s="312">
        <v>1</v>
      </c>
      <c r="F161" s="320" t="s">
        <v>116</v>
      </c>
      <c r="G161" s="314" t="s">
        <v>226</v>
      </c>
      <c r="H161" s="951"/>
      <c r="I161" s="706"/>
      <c r="J161" s="321"/>
      <c r="K161" s="708" t="s">
        <v>931</v>
      </c>
      <c r="L161" s="709"/>
      <c r="M161" s="710"/>
      <c r="N161" s="711"/>
      <c r="O161" s="721"/>
      <c r="P161" s="722"/>
      <c r="Q161" s="696"/>
      <c r="R161" s="697"/>
      <c r="S161" s="698"/>
      <c r="T161" s="723"/>
      <c r="U161" s="696"/>
      <c r="V161" s="697"/>
      <c r="W161" s="698"/>
      <c r="X161" s="724"/>
      <c r="Y161" s="697"/>
      <c r="Z161" s="608"/>
      <c r="AA161" s="698"/>
      <c r="AB161" s="725"/>
      <c r="AC161" s="717"/>
      <c r="AD161" s="726"/>
      <c r="AE161" s="727"/>
      <c r="AF161" s="717"/>
      <c r="AG161" s="704"/>
      <c r="AH161" s="720"/>
    </row>
    <row r="162" spans="1:34" customFormat="1" ht="57.6" outlineLevel="1">
      <c r="A162" s="277">
        <v>162</v>
      </c>
      <c r="B162" s="759"/>
      <c r="C162" s="321" t="s">
        <v>227</v>
      </c>
      <c r="D162" s="322" t="s">
        <v>819</v>
      </c>
      <c r="E162" s="312">
        <v>1</v>
      </c>
      <c r="F162" s="407" t="s">
        <v>96</v>
      </c>
      <c r="G162" s="408" t="s">
        <v>228</v>
      </c>
      <c r="H162" s="951"/>
      <c r="I162" s="706"/>
      <c r="J162" s="738" t="s">
        <v>851</v>
      </c>
      <c r="K162" s="739" t="s">
        <v>922</v>
      </c>
      <c r="L162" s="709"/>
      <c r="M162" s="710"/>
      <c r="N162" s="711"/>
      <c r="O162" s="721"/>
      <c r="P162" s="722"/>
      <c r="Q162" s="696"/>
      <c r="R162" s="697"/>
      <c r="S162" s="698"/>
      <c r="T162" s="723"/>
      <c r="U162" s="696"/>
      <c r="V162" s="697"/>
      <c r="W162" s="698"/>
      <c r="X162" s="724"/>
      <c r="Y162" s="697"/>
      <c r="Z162" s="608"/>
      <c r="AA162" s="698"/>
      <c r="AB162" s="725"/>
      <c r="AC162" s="717"/>
      <c r="AD162" s="726"/>
      <c r="AE162" s="727"/>
      <c r="AF162" s="717"/>
      <c r="AG162" s="704"/>
      <c r="AH162" s="720"/>
    </row>
    <row r="163" spans="1:34" customFormat="1" ht="26.4" outlineLevel="1" thickBot="1">
      <c r="A163" s="277">
        <v>163</v>
      </c>
      <c r="B163" s="760"/>
      <c r="C163" s="324" t="s">
        <v>229</v>
      </c>
      <c r="D163" s="322" t="s">
        <v>819</v>
      </c>
      <c r="E163" s="326">
        <v>1</v>
      </c>
      <c r="F163" s="323" t="s">
        <v>230</v>
      </c>
      <c r="G163" s="397" t="s">
        <v>231</v>
      </c>
      <c r="H163" s="951"/>
      <c r="I163" s="706"/>
      <c r="J163" s="324"/>
      <c r="K163" s="708" t="s">
        <v>931</v>
      </c>
      <c r="L163" s="709"/>
      <c r="M163" s="710"/>
      <c r="N163" s="711"/>
      <c r="O163" s="721"/>
      <c r="P163" s="722"/>
      <c r="Q163" s="696"/>
      <c r="R163" s="697"/>
      <c r="S163" s="698"/>
      <c r="T163" s="723"/>
      <c r="U163" s="696"/>
      <c r="V163" s="697"/>
      <c r="W163" s="698"/>
      <c r="X163" s="732"/>
      <c r="Y163" s="697"/>
      <c r="Z163" s="608"/>
      <c r="AA163" s="698"/>
      <c r="AB163" s="733"/>
      <c r="AC163" s="717"/>
      <c r="AD163" s="734"/>
      <c r="AE163" s="735"/>
      <c r="AF163" s="717"/>
      <c r="AG163" s="704"/>
      <c r="AH163" s="736"/>
    </row>
    <row r="164" spans="1:34" customFormat="1" ht="26.4" outlineLevel="1" thickBot="1">
      <c r="A164" s="277">
        <v>164</v>
      </c>
      <c r="B164" s="398" t="s">
        <v>232</v>
      </c>
      <c r="C164" s="301"/>
      <c r="D164" s="302"/>
      <c r="E164" s="303"/>
      <c r="F164" s="304"/>
      <c r="G164" s="304"/>
      <c r="H164" s="632" t="s">
        <v>893</v>
      </c>
      <c r="I164" s="633" t="s">
        <v>894</v>
      </c>
      <c r="J164" s="399"/>
      <c r="K164" s="557"/>
      <c r="L164" s="301"/>
      <c r="M164" s="559"/>
      <c r="N164" s="301"/>
      <c r="O164" s="301"/>
      <c r="P164" s="560"/>
      <c r="Q164" s="650"/>
      <c r="R164" s="651"/>
      <c r="S164" s="651"/>
      <c r="T164" s="560"/>
      <c r="U164" s="650"/>
      <c r="V164" s="651"/>
      <c r="W164" s="651"/>
      <c r="X164" s="652"/>
      <c r="Y164" s="651"/>
      <c r="Z164" s="653"/>
      <c r="AA164" s="653"/>
      <c r="AB164" s="301"/>
      <c r="AC164" s="301"/>
      <c r="AD164" s="301"/>
      <c r="AE164" s="560"/>
      <c r="AF164" s="301"/>
      <c r="AG164" s="651"/>
      <c r="AH164" s="652"/>
    </row>
    <row r="165" spans="1:34" ht="57.6" outlineLevel="1">
      <c r="A165" s="278">
        <v>165</v>
      </c>
      <c r="B165" s="758" t="s">
        <v>17</v>
      </c>
      <c r="C165" s="306" t="s">
        <v>233</v>
      </c>
      <c r="D165" s="403" t="s">
        <v>817</v>
      </c>
      <c r="E165" s="308">
        <v>3</v>
      </c>
      <c r="F165" s="309" t="s">
        <v>208</v>
      </c>
      <c r="G165" s="310" t="s">
        <v>234</v>
      </c>
      <c r="H165" s="167"/>
      <c r="I165" s="951"/>
      <c r="J165" s="166"/>
      <c r="K165" s="905" t="s">
        <v>932</v>
      </c>
      <c r="L165" s="70"/>
      <c r="M165" s="71"/>
      <c r="N165" s="11"/>
      <c r="O165" s="12"/>
      <c r="P165" s="13"/>
      <c r="Q165" s="14"/>
      <c r="R165" s="15"/>
      <c r="S165" s="16"/>
      <c r="T165" s="17"/>
      <c r="U165" s="14"/>
      <c r="V165" s="15"/>
      <c r="W165" s="16"/>
      <c r="X165" s="18"/>
      <c r="Y165" s="15"/>
      <c r="Z165" s="19"/>
      <c r="AA165" s="16"/>
      <c r="AB165" s="20"/>
      <c r="AC165" s="21"/>
      <c r="AD165" s="22"/>
      <c r="AE165" s="23"/>
      <c r="AF165" s="21"/>
      <c r="AG165" s="24"/>
      <c r="AH165" s="137"/>
    </row>
    <row r="166" spans="1:34" ht="57.6" outlineLevel="1">
      <c r="A166" s="277">
        <v>166</v>
      </c>
      <c r="B166" s="759"/>
      <c r="C166" s="380" t="s">
        <v>235</v>
      </c>
      <c r="D166" s="381" t="s">
        <v>831</v>
      </c>
      <c r="E166" s="382">
        <v>4</v>
      </c>
      <c r="F166" s="320" t="s">
        <v>208</v>
      </c>
      <c r="G166" s="314" t="s">
        <v>236</v>
      </c>
      <c r="H166" s="167"/>
      <c r="I166" s="951"/>
      <c r="J166" s="49"/>
      <c r="K166" s="905" t="s">
        <v>932</v>
      </c>
      <c r="L166" s="70"/>
      <c r="M166" s="71"/>
      <c r="N166" s="11"/>
      <c r="O166" s="29"/>
      <c r="P166" s="30"/>
      <c r="Q166" s="14"/>
      <c r="R166" s="15"/>
      <c r="S166" s="16"/>
      <c r="T166" s="31"/>
      <c r="U166" s="14"/>
      <c r="V166" s="15"/>
      <c r="W166" s="16"/>
      <c r="X166" s="32"/>
      <c r="Y166" s="15"/>
      <c r="Z166" s="19"/>
      <c r="AA166" s="16"/>
      <c r="AB166" s="33"/>
      <c r="AC166" s="21"/>
      <c r="AD166" s="34"/>
      <c r="AE166" s="35"/>
      <c r="AF166" s="21"/>
      <c r="AG166" s="24"/>
      <c r="AH166" s="137"/>
    </row>
    <row r="167" spans="1:34" ht="25.8" outlineLevel="1">
      <c r="A167" s="277">
        <v>167</v>
      </c>
      <c r="B167" s="759"/>
      <c r="C167" s="321" t="s">
        <v>237</v>
      </c>
      <c r="D167" s="322" t="s">
        <v>819</v>
      </c>
      <c r="E167" s="312">
        <v>1</v>
      </c>
      <c r="F167" s="320" t="s">
        <v>238</v>
      </c>
      <c r="G167" s="314" t="s">
        <v>170</v>
      </c>
      <c r="H167" s="951"/>
      <c r="I167" s="7"/>
      <c r="J167" s="49"/>
      <c r="K167" s="905" t="s">
        <v>932</v>
      </c>
      <c r="L167" s="70"/>
      <c r="M167" s="71"/>
      <c r="N167" s="11"/>
      <c r="O167" s="29"/>
      <c r="P167" s="30"/>
      <c r="Q167" s="14"/>
      <c r="R167" s="15"/>
      <c r="S167" s="16"/>
      <c r="T167" s="31"/>
      <c r="U167" s="14"/>
      <c r="V167" s="15"/>
      <c r="W167" s="16"/>
      <c r="X167" s="32"/>
      <c r="Y167" s="15"/>
      <c r="Z167" s="19"/>
      <c r="AA167" s="16"/>
      <c r="AB167" s="33"/>
      <c r="AC167" s="21"/>
      <c r="AD167" s="34"/>
      <c r="AE167" s="35"/>
      <c r="AF167" s="21"/>
      <c r="AG167" s="24"/>
      <c r="AH167" s="137"/>
    </row>
    <row r="168" spans="1:34" ht="28.8" outlineLevel="1">
      <c r="A168" s="293">
        <v>168</v>
      </c>
      <c r="B168" s="759"/>
      <c r="C168" s="321" t="s">
        <v>239</v>
      </c>
      <c r="D168" s="322" t="s">
        <v>819</v>
      </c>
      <c r="E168" s="312">
        <v>2</v>
      </c>
      <c r="F168" s="320" t="s">
        <v>240</v>
      </c>
      <c r="G168" s="314" t="s">
        <v>241</v>
      </c>
      <c r="H168" s="951"/>
      <c r="I168" s="7"/>
      <c r="J168" s="49"/>
      <c r="K168" s="905" t="s">
        <v>932</v>
      </c>
      <c r="L168" s="70"/>
      <c r="M168" s="71"/>
      <c r="N168" s="11"/>
      <c r="O168" s="29"/>
      <c r="P168" s="30"/>
      <c r="Q168" s="14"/>
      <c r="R168" s="15"/>
      <c r="S168" s="16"/>
      <c r="T168" s="31"/>
      <c r="U168" s="14"/>
      <c r="V168" s="15"/>
      <c r="W168" s="16"/>
      <c r="X168" s="32"/>
      <c r="Y168" s="15"/>
      <c r="Z168" s="19"/>
      <c r="AA168" s="16"/>
      <c r="AB168" s="33"/>
      <c r="AC168" s="21"/>
      <c r="AD168" s="34"/>
      <c r="AE168" s="35"/>
      <c r="AF168" s="21"/>
      <c r="AG168" s="24"/>
      <c r="AH168" s="137"/>
    </row>
    <row r="169" spans="1:34" ht="25.8" outlineLevel="1">
      <c r="A169" s="277">
        <v>169</v>
      </c>
      <c r="B169" s="759"/>
      <c r="C169" s="321" t="s">
        <v>242</v>
      </c>
      <c r="D169" s="322" t="s">
        <v>819</v>
      </c>
      <c r="E169" s="312">
        <v>1</v>
      </c>
      <c r="F169" s="320" t="s">
        <v>243</v>
      </c>
      <c r="G169" s="314" t="s">
        <v>170</v>
      </c>
      <c r="H169" s="951"/>
      <c r="I169" s="7"/>
      <c r="J169" s="49"/>
      <c r="K169" s="905" t="s">
        <v>932</v>
      </c>
      <c r="L169" s="70"/>
      <c r="M169" s="71"/>
      <c r="N169" s="11"/>
      <c r="O169" s="29"/>
      <c r="P169" s="30"/>
      <c r="Q169" s="14"/>
      <c r="R169" s="15"/>
      <c r="S169" s="16"/>
      <c r="T169" s="31"/>
      <c r="U169" s="14"/>
      <c r="V169" s="15"/>
      <c r="W169" s="16"/>
      <c r="X169" s="32"/>
      <c r="Y169" s="15"/>
      <c r="Z169" s="19"/>
      <c r="AA169" s="16"/>
      <c r="AB169" s="33"/>
      <c r="AC169" s="21"/>
      <c r="AD169" s="34"/>
      <c r="AE169" s="35"/>
      <c r="AF169" s="21"/>
      <c r="AG169" s="24"/>
      <c r="AH169" s="137"/>
    </row>
    <row r="170" spans="1:34" ht="28.8" outlineLevel="1">
      <c r="A170" s="277">
        <v>170</v>
      </c>
      <c r="B170" s="760"/>
      <c r="C170" s="321" t="s">
        <v>244</v>
      </c>
      <c r="D170" s="322" t="s">
        <v>819</v>
      </c>
      <c r="E170" s="312">
        <v>2</v>
      </c>
      <c r="F170" s="320" t="s">
        <v>245</v>
      </c>
      <c r="G170" s="314" t="s">
        <v>246</v>
      </c>
      <c r="H170" s="951"/>
      <c r="I170" s="7"/>
      <c r="J170" s="49"/>
      <c r="K170" s="905" t="s">
        <v>932</v>
      </c>
      <c r="L170" s="70"/>
      <c r="M170" s="71"/>
      <c r="N170" s="11"/>
      <c r="O170" s="29"/>
      <c r="P170" s="30"/>
      <c r="Q170" s="14"/>
      <c r="R170" s="15"/>
      <c r="S170" s="16"/>
      <c r="T170" s="31"/>
      <c r="U170" s="14"/>
      <c r="V170" s="15"/>
      <c r="W170" s="16"/>
      <c r="X170" s="32"/>
      <c r="Y170" s="15"/>
      <c r="Z170" s="19"/>
      <c r="AA170" s="16"/>
      <c r="AB170" s="33"/>
      <c r="AC170" s="21"/>
      <c r="AD170" s="34"/>
      <c r="AE170" s="35"/>
      <c r="AF170" s="21"/>
      <c r="AG170" s="24"/>
      <c r="AH170" s="137"/>
    </row>
    <row r="171" spans="1:34" ht="25.8" outlineLevel="1">
      <c r="A171" s="277">
        <v>171</v>
      </c>
      <c r="B171" s="759"/>
      <c r="C171" s="321" t="s">
        <v>247</v>
      </c>
      <c r="D171" s="322" t="s">
        <v>819</v>
      </c>
      <c r="E171" s="312">
        <v>1</v>
      </c>
      <c r="F171" s="320" t="s">
        <v>245</v>
      </c>
      <c r="G171" s="314" t="s">
        <v>248</v>
      </c>
      <c r="H171" s="951"/>
      <c r="I171" s="7"/>
      <c r="J171" s="49"/>
      <c r="K171" s="905" t="s">
        <v>932</v>
      </c>
      <c r="L171" s="70"/>
      <c r="M171" s="71"/>
      <c r="N171" s="11"/>
      <c r="O171" s="29"/>
      <c r="P171" s="30"/>
      <c r="Q171" s="14"/>
      <c r="R171" s="15"/>
      <c r="S171" s="16"/>
      <c r="T171" s="31"/>
      <c r="U171" s="14"/>
      <c r="V171" s="15"/>
      <c r="W171" s="16"/>
      <c r="X171" s="32"/>
      <c r="Y171" s="15"/>
      <c r="Z171" s="19"/>
      <c r="AA171" s="16"/>
      <c r="AB171" s="33"/>
      <c r="AC171" s="21"/>
      <c r="AD171" s="34"/>
      <c r="AE171" s="35"/>
      <c r="AF171" s="21"/>
      <c r="AG171" s="24"/>
      <c r="AH171" s="137"/>
    </row>
    <row r="172" spans="1:34" ht="29.4" outlineLevel="1" thickBot="1">
      <c r="A172" s="278">
        <v>172</v>
      </c>
      <c r="B172" s="759"/>
      <c r="C172" s="324" t="s">
        <v>249</v>
      </c>
      <c r="D172" s="322" t="s">
        <v>819</v>
      </c>
      <c r="E172" s="326">
        <v>1</v>
      </c>
      <c r="F172" s="323" t="s">
        <v>245</v>
      </c>
      <c r="G172" s="397" t="s">
        <v>250</v>
      </c>
      <c r="H172" s="951"/>
      <c r="I172" s="7"/>
      <c r="J172" s="53"/>
      <c r="K172" s="905" t="s">
        <v>932</v>
      </c>
      <c r="L172" s="70"/>
      <c r="M172" s="71"/>
      <c r="N172" s="11"/>
      <c r="O172" s="29"/>
      <c r="P172" s="30"/>
      <c r="Q172" s="14"/>
      <c r="R172" s="15"/>
      <c r="S172" s="16"/>
      <c r="T172" s="31"/>
      <c r="U172" s="14"/>
      <c r="V172" s="15"/>
      <c r="W172" s="16"/>
      <c r="X172" s="56"/>
      <c r="Y172" s="15"/>
      <c r="Z172" s="19"/>
      <c r="AA172" s="16"/>
      <c r="AB172" s="57"/>
      <c r="AC172" s="21"/>
      <c r="AD172" s="58"/>
      <c r="AE172" s="59"/>
      <c r="AF172" s="21"/>
      <c r="AG172" s="24"/>
      <c r="AH172" s="178"/>
    </row>
    <row r="173" spans="1:34" customFormat="1" ht="26.4" outlineLevel="1" thickBot="1">
      <c r="A173" s="277">
        <v>173</v>
      </c>
      <c r="B173" s="398" t="s">
        <v>839</v>
      </c>
      <c r="C173" s="301"/>
      <c r="D173" s="302"/>
      <c r="E173" s="303"/>
      <c r="F173" s="304"/>
      <c r="G173" s="304"/>
      <c r="H173" s="632" t="s">
        <v>893</v>
      </c>
      <c r="I173" s="633" t="s">
        <v>894</v>
      </c>
      <c r="J173" s="399"/>
      <c r="K173" s="557"/>
      <c r="L173" s="301"/>
      <c r="M173" s="559"/>
      <c r="N173" s="301"/>
      <c r="O173" s="301"/>
      <c r="P173" s="560"/>
      <c r="Q173" s="647"/>
      <c r="R173" s="648"/>
      <c r="S173" s="648"/>
      <c r="T173" s="649"/>
      <c r="U173" s="650"/>
      <c r="V173" s="651"/>
      <c r="W173" s="651"/>
      <c r="X173" s="652"/>
      <c r="Y173" s="651"/>
      <c r="Z173" s="653"/>
      <c r="AA173" s="653"/>
      <c r="AB173" s="301"/>
      <c r="AC173" s="301"/>
      <c r="AD173" s="301"/>
      <c r="AE173" s="560"/>
      <c r="AF173" s="301"/>
      <c r="AG173" s="651"/>
      <c r="AH173" s="652"/>
    </row>
    <row r="174" spans="1:34" ht="43.2" outlineLevel="1">
      <c r="A174" s="277">
        <v>174</v>
      </c>
      <c r="B174" s="758" t="s">
        <v>17</v>
      </c>
      <c r="C174" s="306" t="s">
        <v>251</v>
      </c>
      <c r="D174" s="403" t="s">
        <v>817</v>
      </c>
      <c r="E174" s="308">
        <v>3</v>
      </c>
      <c r="F174" s="309" t="s">
        <v>252</v>
      </c>
      <c r="G174" s="310" t="s">
        <v>253</v>
      </c>
      <c r="H174" s="167"/>
      <c r="I174" s="951"/>
      <c r="J174" s="166"/>
      <c r="K174" s="905" t="s">
        <v>933</v>
      </c>
      <c r="L174" s="70"/>
      <c r="M174" s="71"/>
      <c r="N174" s="11"/>
      <c r="O174" s="12"/>
      <c r="P174" s="13"/>
      <c r="Q174" s="14"/>
      <c r="R174" s="15"/>
      <c r="S174" s="16"/>
      <c r="T174" s="17"/>
      <c r="U174" s="14"/>
      <c r="V174" s="15"/>
      <c r="W174" s="16"/>
      <c r="X174" s="18"/>
      <c r="Y174" s="15"/>
      <c r="Z174" s="19"/>
      <c r="AA174" s="16"/>
      <c r="AB174" s="20"/>
      <c r="AC174" s="21"/>
      <c r="AD174" s="22"/>
      <c r="AE174" s="23"/>
      <c r="AF174" s="21"/>
      <c r="AG174" s="24"/>
      <c r="AH174" s="137"/>
    </row>
    <row r="175" spans="1:34" ht="43.2" outlineLevel="1">
      <c r="A175" s="293">
        <v>175</v>
      </c>
      <c r="B175" s="759"/>
      <c r="C175" s="380" t="s">
        <v>254</v>
      </c>
      <c r="D175" s="381" t="s">
        <v>832</v>
      </c>
      <c r="E175" s="382">
        <v>2</v>
      </c>
      <c r="F175" s="320" t="s">
        <v>252</v>
      </c>
      <c r="G175" s="314" t="s">
        <v>255</v>
      </c>
      <c r="H175" s="167"/>
      <c r="I175" s="951"/>
      <c r="J175" s="49"/>
      <c r="K175" s="905" t="s">
        <v>933</v>
      </c>
      <c r="L175" s="70"/>
      <c r="M175" s="71"/>
      <c r="N175" s="11"/>
      <c r="O175" s="29"/>
      <c r="P175" s="30"/>
      <c r="Q175" s="14"/>
      <c r="R175" s="15"/>
      <c r="S175" s="16"/>
      <c r="T175" s="31"/>
      <c r="U175" s="14"/>
      <c r="V175" s="15"/>
      <c r="W175" s="16"/>
      <c r="X175" s="32"/>
      <c r="Y175" s="15"/>
      <c r="Z175" s="19"/>
      <c r="AA175" s="16"/>
      <c r="AB175" s="33"/>
      <c r="AC175" s="21"/>
      <c r="AD175" s="34"/>
      <c r="AE175" s="35"/>
      <c r="AF175" s="21"/>
      <c r="AG175" s="24"/>
      <c r="AH175" s="137"/>
    </row>
    <row r="176" spans="1:34" ht="43.8" outlineLevel="1" thickBot="1">
      <c r="A176" s="277">
        <v>176</v>
      </c>
      <c r="B176" s="759"/>
      <c r="C176" s="380" t="s">
        <v>256</v>
      </c>
      <c r="D176" s="381" t="s">
        <v>832</v>
      </c>
      <c r="E176" s="382">
        <v>1</v>
      </c>
      <c r="F176" s="320" t="s">
        <v>252</v>
      </c>
      <c r="G176" s="314" t="s">
        <v>257</v>
      </c>
      <c r="H176" s="167"/>
      <c r="I176" s="951"/>
      <c r="J176" s="49"/>
      <c r="K176" s="905" t="s">
        <v>933</v>
      </c>
      <c r="L176" s="70"/>
      <c r="M176" s="71"/>
      <c r="N176" s="11"/>
      <c r="O176" s="29"/>
      <c r="P176" s="30"/>
      <c r="Q176" s="14"/>
      <c r="R176" s="15"/>
      <c r="S176" s="16"/>
      <c r="T176" s="31"/>
      <c r="U176" s="14"/>
      <c r="V176" s="15"/>
      <c r="W176" s="16"/>
      <c r="X176" s="32"/>
      <c r="Y176" s="15"/>
      <c r="Z176" s="19"/>
      <c r="AA176" s="16"/>
      <c r="AB176" s="33"/>
      <c r="AC176" s="21"/>
      <c r="AD176" s="34"/>
      <c r="AE176" s="35"/>
      <c r="AF176" s="21"/>
      <c r="AG176" s="24"/>
      <c r="AH176" s="137"/>
    </row>
    <row r="177" spans="1:39" customFormat="1" ht="26.4" outlineLevel="1" thickBot="1">
      <c r="A177" s="277">
        <v>177</v>
      </c>
      <c r="B177" s="398" t="s">
        <v>952</v>
      </c>
      <c r="C177" s="301"/>
      <c r="D177" s="302"/>
      <c r="E177" s="303"/>
      <c r="F177" s="304"/>
      <c r="G177" s="304"/>
      <c r="H177" s="632" t="s">
        <v>893</v>
      </c>
      <c r="I177" s="633" t="s">
        <v>894</v>
      </c>
      <c r="J177" s="399"/>
      <c r="K177" s="557"/>
      <c r="L177" s="301"/>
      <c r="M177" s="559"/>
      <c r="N177" s="301"/>
      <c r="O177" s="301"/>
      <c r="P177" s="560"/>
      <c r="Q177" s="647"/>
      <c r="R177" s="648"/>
      <c r="S177" s="648"/>
      <c r="T177" s="649"/>
      <c r="U177" s="650"/>
      <c r="V177" s="651"/>
      <c r="W177" s="651"/>
      <c r="X177" s="652"/>
      <c r="Y177" s="651"/>
      <c r="Z177" s="653"/>
      <c r="AA177" s="653"/>
      <c r="AB177" s="301"/>
      <c r="AC177" s="301"/>
      <c r="AD177" s="301"/>
      <c r="AE177" s="560"/>
      <c r="AF177" s="301"/>
      <c r="AG177" s="651"/>
      <c r="AH177" s="652"/>
    </row>
    <row r="178" spans="1:39" ht="25.8" outlineLevel="1">
      <c r="A178" s="277">
        <v>178</v>
      </c>
      <c r="B178" s="331"/>
      <c r="C178" s="321" t="s">
        <v>258</v>
      </c>
      <c r="D178" s="322" t="s">
        <v>819</v>
      </c>
      <c r="E178" s="312">
        <v>1</v>
      </c>
      <c r="F178" s="320" t="s">
        <v>259</v>
      </c>
      <c r="G178" s="314" t="s">
        <v>260</v>
      </c>
      <c r="H178" s="951"/>
      <c r="I178" s="7"/>
      <c r="J178" s="49"/>
      <c r="K178" s="905" t="s">
        <v>954</v>
      </c>
      <c r="L178" s="70"/>
      <c r="M178" s="71"/>
      <c r="N178" s="11"/>
      <c r="O178" s="29"/>
      <c r="P178" s="30"/>
      <c r="Q178" s="14"/>
      <c r="R178" s="15"/>
      <c r="S178" s="16"/>
      <c r="T178" s="31"/>
      <c r="U178" s="14"/>
      <c r="V178" s="15"/>
      <c r="W178" s="16"/>
      <c r="X178" s="32"/>
      <c r="Y178" s="15"/>
      <c r="Z178" s="19"/>
      <c r="AA178" s="16"/>
      <c r="AB178" s="33"/>
      <c r="AC178" s="21"/>
      <c r="AD178" s="34"/>
      <c r="AE178" s="35"/>
      <c r="AF178" s="21"/>
      <c r="AG178" s="24"/>
      <c r="AH178" s="137"/>
    </row>
    <row r="179" spans="1:39" ht="28.8" outlineLevel="1">
      <c r="A179" s="278">
        <v>179</v>
      </c>
      <c r="B179" s="331"/>
      <c r="C179" s="321" t="s">
        <v>261</v>
      </c>
      <c r="D179" s="322" t="s">
        <v>819</v>
      </c>
      <c r="E179" s="312">
        <v>2</v>
      </c>
      <c r="F179" s="320" t="s">
        <v>259</v>
      </c>
      <c r="G179" s="314" t="s">
        <v>262</v>
      </c>
      <c r="H179" s="951"/>
      <c r="I179" s="7"/>
      <c r="J179" s="951"/>
      <c r="K179" s="905" t="s">
        <v>954</v>
      </c>
      <c r="L179" s="70"/>
      <c r="M179" s="71"/>
      <c r="N179" s="11"/>
      <c r="O179" s="29"/>
      <c r="P179" s="30"/>
      <c r="Q179" s="14"/>
      <c r="R179" s="15"/>
      <c r="S179" s="16"/>
      <c r="T179" s="31"/>
      <c r="U179" s="14"/>
      <c r="V179" s="15"/>
      <c r="W179" s="16"/>
      <c r="X179" s="32"/>
      <c r="Y179" s="15"/>
      <c r="Z179" s="19"/>
      <c r="AA179" s="16"/>
      <c r="AB179" s="33"/>
      <c r="AC179" s="21"/>
      <c r="AD179" s="34"/>
      <c r="AE179" s="35"/>
      <c r="AF179" s="21"/>
      <c r="AG179" s="24"/>
      <c r="AH179" s="137"/>
    </row>
    <row r="180" spans="1:39" ht="26.4" outlineLevel="1" thickBot="1">
      <c r="A180" s="277">
        <v>180</v>
      </c>
      <c r="B180" s="371"/>
      <c r="C180" s="372" t="s">
        <v>263</v>
      </c>
      <c r="D180" s="373" t="s">
        <v>819</v>
      </c>
      <c r="E180" s="355">
        <v>1</v>
      </c>
      <c r="F180" s="385" t="s">
        <v>259</v>
      </c>
      <c r="G180" s="409" t="s">
        <v>260</v>
      </c>
      <c r="H180" s="952"/>
      <c r="I180" s="7"/>
      <c r="J180" s="160"/>
      <c r="K180" s="905" t="s">
        <v>954</v>
      </c>
      <c r="L180" s="141"/>
      <c r="M180" s="76"/>
      <c r="N180" s="77"/>
      <c r="O180" s="78"/>
      <c r="P180" s="79"/>
      <c r="Q180" s="80"/>
      <c r="R180" s="81"/>
      <c r="S180" s="82"/>
      <c r="T180" s="83"/>
      <c r="U180" s="80"/>
      <c r="V180" s="81"/>
      <c r="W180" s="82"/>
      <c r="X180" s="84"/>
      <c r="Y180" s="81"/>
      <c r="Z180" s="81"/>
      <c r="AA180" s="82"/>
      <c r="AB180" s="85"/>
      <c r="AC180" s="86"/>
      <c r="AD180" s="87"/>
      <c r="AE180" s="88"/>
      <c r="AF180" s="86"/>
      <c r="AG180" s="89"/>
      <c r="AH180" s="142"/>
    </row>
    <row r="181" spans="1:39" ht="33" customHeight="1" outlineLevel="1">
      <c r="A181" s="277">
        <v>181</v>
      </c>
      <c r="B181" s="376"/>
      <c r="C181" s="772" t="s">
        <v>855</v>
      </c>
      <c r="D181" s="773"/>
      <c r="E181" s="773"/>
      <c r="F181" s="773"/>
      <c r="G181" s="774"/>
      <c r="H181" s="634">
        <f>COUNTIF(H152:H163,"x")- IF(OR(AND(H152="x",H153="x"),AND(H152="x",H154="x"),AND(H153="x",H154="x"),AND(H152="x",H155="x"),AND(H153="x",H155="x"),AND(H154="x",H155="x")),1,0)- IF(OR(AND(H152="x",H153="x",H154="x"),AND(H152="x",H153="x",H155="x"),AND(H152="x",H154="x",H155="x"),AND(H153="x",H154="x",H155="x")),1,0)</f>
        <v>0</v>
      </c>
      <c r="I181" s="635">
        <f>COUNTIF(I152:I163,"x")</f>
        <v>0</v>
      </c>
      <c r="J181" s="570"/>
      <c r="K181" s="570"/>
      <c r="L181" s="605"/>
      <c r="M181" s="568"/>
      <c r="N181" s="569"/>
      <c r="O181" s="570"/>
      <c r="P181" s="570"/>
      <c r="Q181" s="144"/>
      <c r="R181" s="92"/>
      <c r="S181" s="188"/>
      <c r="T181" s="189"/>
      <c r="U181" s="144"/>
      <c r="V181" s="92"/>
      <c r="W181" s="188"/>
      <c r="X181" s="189"/>
      <c r="Y181" s="144"/>
      <c r="Z181" s="92"/>
      <c r="AA181" s="188"/>
      <c r="AB181" s="110"/>
      <c r="AC181" s="91"/>
      <c r="AD181" s="92"/>
      <c r="AE181" s="190"/>
      <c r="AF181" s="91"/>
      <c r="AG181" s="92"/>
      <c r="AH181" s="188"/>
    </row>
    <row r="182" spans="1:39" ht="28.2" customHeight="1" outlineLevel="1">
      <c r="A182" s="293">
        <v>182</v>
      </c>
      <c r="B182" s="376"/>
      <c r="C182" s="798" t="s">
        <v>856</v>
      </c>
      <c r="D182" s="801"/>
      <c r="E182" s="801"/>
      <c r="F182" s="801"/>
      <c r="G182" s="802"/>
      <c r="H182" s="636">
        <f>COUNTIF(H165:H172,"x")-IF(AND(H165="x",H166="x"),1,0)</f>
        <v>0</v>
      </c>
      <c r="I182" s="637">
        <f>COUNTIF(I165:I172,"x")</f>
        <v>0</v>
      </c>
      <c r="J182" s="570"/>
      <c r="K182" s="570"/>
      <c r="L182" s="605"/>
      <c r="M182" s="568"/>
      <c r="N182" s="569"/>
      <c r="O182" s="570"/>
      <c r="P182" s="570"/>
      <c r="Q182" s="144"/>
      <c r="R182" s="92"/>
      <c r="S182" s="188"/>
      <c r="T182" s="189"/>
      <c r="U182" s="144"/>
      <c r="V182" s="92"/>
      <c r="W182" s="188"/>
      <c r="X182" s="189"/>
      <c r="Y182" s="144"/>
      <c r="Z182" s="92"/>
      <c r="AA182" s="188"/>
      <c r="AB182" s="110"/>
      <c r="AC182" s="91"/>
      <c r="AD182" s="92"/>
      <c r="AE182" s="190"/>
      <c r="AF182" s="91"/>
      <c r="AG182" s="92"/>
      <c r="AH182" s="188"/>
    </row>
    <row r="183" spans="1:39" ht="37.200000000000003" customHeight="1" outlineLevel="1" thickBot="1">
      <c r="A183" s="277">
        <v>183</v>
      </c>
      <c r="B183" s="376"/>
      <c r="C183" s="798" t="s">
        <v>953</v>
      </c>
      <c r="D183" s="799"/>
      <c r="E183" s="799"/>
      <c r="F183" s="799"/>
      <c r="G183" s="800"/>
      <c r="H183" s="638">
        <f>COUNTIF(H174:H180,"x")-IF(OR(AND(H174="x",H175="x"),AND(H174="x",H176="x"),AND(H175="x",H176="x")),1,0)-IF(AND(H174="x",H175="x",H176="x"),1,0)</f>
        <v>0</v>
      </c>
      <c r="I183" s="639">
        <f>COUNTIF(I174:I180,"x")</f>
        <v>0</v>
      </c>
      <c r="J183" s="570"/>
      <c r="K183" s="570"/>
      <c r="L183" s="605"/>
      <c r="M183" s="568"/>
      <c r="N183" s="569"/>
      <c r="O183" s="570"/>
      <c r="P183" s="570"/>
      <c r="Q183" s="191"/>
      <c r="R183" s="94"/>
      <c r="S183" s="117"/>
      <c r="T183" s="192"/>
      <c r="U183" s="191"/>
      <c r="V183" s="94"/>
      <c r="W183" s="117"/>
      <c r="X183" s="192"/>
      <c r="Y183" s="191"/>
      <c r="Z183" s="94"/>
      <c r="AA183" s="117"/>
      <c r="AB183" s="193"/>
      <c r="AC183" s="91"/>
      <c r="AD183" s="94"/>
      <c r="AE183" s="194"/>
      <c r="AF183" s="91"/>
      <c r="AG183" s="94"/>
      <c r="AH183" s="117"/>
    </row>
    <row r="184" spans="1:39" ht="26.4" outlineLevel="1" thickBot="1">
      <c r="A184" s="277">
        <v>184</v>
      </c>
      <c r="B184" s="336"/>
      <c r="C184" s="815" t="s">
        <v>745</v>
      </c>
      <c r="D184" s="807"/>
      <c r="E184" s="807"/>
      <c r="F184" s="807"/>
      <c r="G184" s="808"/>
      <c r="H184" s="765" t="str">
        <f>IF(AND(H186="Erfüllt",H181+I181+H182+I182+H183+I183-IF(AND(H186="Erfüllt",H181+H182+H183=3,I181+I183+I183&gt;=2),2,0)&gt;=14),"Stark übererfüllt","Verfehlt")</f>
        <v>Verfehlt</v>
      </c>
      <c r="I184" s="766"/>
      <c r="J184" s="838" t="s">
        <v>859</v>
      </c>
      <c r="K184" s="618"/>
      <c r="L184" s="567"/>
      <c r="M184" s="574"/>
      <c r="N184" s="575"/>
      <c r="O184" s="565"/>
      <c r="P184" s="576"/>
      <c r="Q184" s="100"/>
      <c r="R184" s="101"/>
      <c r="S184" s="102"/>
      <c r="T184" s="99"/>
      <c r="U184" s="100"/>
      <c r="V184" s="101"/>
      <c r="W184" s="102"/>
      <c r="X184" s="99"/>
      <c r="Y184" s="100"/>
      <c r="Z184" s="101"/>
      <c r="AA184" s="102"/>
      <c r="AB184" s="110"/>
      <c r="AC184" s="98"/>
      <c r="AD184" s="105"/>
      <c r="AE184" s="105"/>
      <c r="AF184" s="98"/>
      <c r="AG184" s="106"/>
      <c r="AH184" s="107"/>
    </row>
    <row r="185" spans="1:39" ht="26.4" outlineLevel="1" thickBot="1">
      <c r="A185" s="277">
        <v>185</v>
      </c>
      <c r="B185" s="337"/>
      <c r="C185" s="821" t="s">
        <v>760</v>
      </c>
      <c r="D185" s="826"/>
      <c r="E185" s="826"/>
      <c r="F185" s="826"/>
      <c r="G185" s="827"/>
      <c r="H185" s="765" t="str">
        <f>IF(AND(H186="Erfüllt",H181+I181+H182+I182+H183+I183-IF(AND(H186="Erfüllt",H181+H182+H183=3,I181+I183+I183&gt;=2),2,0)&gt;=10),"Übererfüllt","Verfehlt")</f>
        <v>Verfehlt</v>
      </c>
      <c r="I185" s="766"/>
      <c r="J185" s="839"/>
      <c r="K185" s="573"/>
      <c r="L185" s="581"/>
      <c r="M185" s="568"/>
      <c r="N185" s="569"/>
      <c r="O185" s="582"/>
      <c r="P185" s="578"/>
      <c r="Q185" s="108"/>
      <c r="R185" s="102"/>
      <c r="S185" s="109"/>
      <c r="T185" s="105"/>
      <c r="U185" s="108"/>
      <c r="V185" s="102"/>
      <c r="W185" s="109"/>
      <c r="X185" s="105"/>
      <c r="Y185" s="108"/>
      <c r="Z185" s="102"/>
      <c r="AA185" s="109"/>
      <c r="AB185" s="110"/>
      <c r="AC185" s="91"/>
      <c r="AD185" s="104"/>
      <c r="AE185" s="105"/>
      <c r="AF185" s="91"/>
      <c r="AG185" s="106"/>
      <c r="AH185" s="107"/>
    </row>
    <row r="186" spans="1:39" ht="95.4" customHeight="1" outlineLevel="1" thickBot="1">
      <c r="A186" s="278">
        <v>186</v>
      </c>
      <c r="B186" s="386"/>
      <c r="C186" s="769" t="s">
        <v>761</v>
      </c>
      <c r="D186" s="770"/>
      <c r="E186" s="770"/>
      <c r="F186" s="770"/>
      <c r="G186" s="771"/>
      <c r="H186" s="767" t="str">
        <f>IF(OR(AND(H181&gt;=2, H182&gt;=1, H183&gt;=1),AND(H181+H182+H183&gt;=3, I181+I182+I183&gt;=2)),"Erfüllt","Verfehlt")</f>
        <v>Verfehlt</v>
      </c>
      <c r="I186" s="768"/>
      <c r="J186" s="890"/>
      <c r="K186" s="622"/>
      <c r="L186" s="591"/>
      <c r="M186" s="623"/>
      <c r="N186" s="624"/>
      <c r="O186" s="571"/>
      <c r="P186" s="572"/>
      <c r="Q186" s="102"/>
      <c r="R186" s="111"/>
      <c r="S186" s="112"/>
      <c r="T186" s="105"/>
      <c r="U186" s="102"/>
      <c r="V186" s="111"/>
      <c r="W186" s="112"/>
      <c r="X186" s="105"/>
      <c r="Y186" s="102"/>
      <c r="Z186" s="111"/>
      <c r="AA186" s="112"/>
      <c r="AB186" s="161"/>
      <c r="AC186" s="169"/>
      <c r="AD186" s="95"/>
      <c r="AE186" s="95"/>
      <c r="AF186" s="169"/>
      <c r="AG186" s="106"/>
      <c r="AH186" s="170"/>
    </row>
    <row r="187" spans="1:39" ht="73.2" customHeight="1" outlineLevel="1" thickBot="1">
      <c r="A187" s="277">
        <v>187</v>
      </c>
      <c r="B187" s="410"/>
      <c r="C187" s="778" t="s">
        <v>863</v>
      </c>
      <c r="D187" s="779"/>
      <c r="E187" s="779"/>
      <c r="F187" s="779"/>
      <c r="G187" s="780"/>
      <c r="H187" s="607"/>
      <c r="I187" s="640"/>
      <c r="J187" s="641"/>
      <c r="K187" s="642"/>
      <c r="L187" s="643"/>
      <c r="M187" s="644"/>
      <c r="N187" s="645"/>
      <c r="O187" s="604"/>
      <c r="P187" s="641"/>
      <c r="Q187" s="199"/>
      <c r="R187" s="195"/>
      <c r="S187" s="195"/>
      <c r="T187" s="196"/>
      <c r="U187" s="199"/>
      <c r="V187" s="195"/>
      <c r="W187" s="195"/>
      <c r="X187" s="200"/>
      <c r="Y187" s="195"/>
      <c r="Z187" s="195"/>
      <c r="AA187" s="195"/>
      <c r="AB187" s="197"/>
      <c r="AC187" s="198"/>
      <c r="AD187" s="201"/>
      <c r="AE187" s="201"/>
      <c r="AF187" s="198"/>
      <c r="AG187" s="202"/>
      <c r="AH187" s="203"/>
    </row>
    <row r="188" spans="1:39" s="52" customFormat="1" ht="25.8" outlineLevel="1">
      <c r="A188" s="277">
        <v>188</v>
      </c>
      <c r="B188" s="387"/>
      <c r="C188" s="387"/>
      <c r="D188" s="341"/>
      <c r="E188" s="342"/>
      <c r="F188" s="342"/>
      <c r="G188" s="342"/>
      <c r="H188" s="592"/>
      <c r="I188" s="592"/>
      <c r="J188" s="340"/>
      <c r="K188" s="451"/>
      <c r="L188" s="342"/>
      <c r="M188" s="342"/>
      <c r="N188" s="387"/>
      <c r="O188" s="387"/>
      <c r="P188" s="342"/>
      <c r="Q188" s="120"/>
      <c r="R188" s="120"/>
      <c r="S188" s="120"/>
      <c r="T188" s="119"/>
      <c r="U188" s="120"/>
      <c r="V188" s="120"/>
      <c r="W188" s="120"/>
      <c r="X188" s="126"/>
      <c r="Y188" s="120"/>
      <c r="Z188" s="120"/>
      <c r="AA188" s="120"/>
      <c r="AB188" s="119"/>
      <c r="AC188" s="126"/>
      <c r="AD188" s="126"/>
      <c r="AE188" s="125"/>
      <c r="AF188" s="126"/>
      <c r="AG188" s="120"/>
      <c r="AH188" s="119"/>
      <c r="AI188" s="119"/>
      <c r="AJ188" s="119"/>
      <c r="AK188" s="119"/>
      <c r="AL188" s="119"/>
      <c r="AM188" s="119"/>
    </row>
    <row r="189" spans="1:39" ht="26.4" outlineLevel="1" thickBot="1">
      <c r="A189" s="293">
        <v>189</v>
      </c>
      <c r="B189" s="343"/>
      <c r="C189" s="339"/>
      <c r="D189" s="344"/>
      <c r="E189" s="345"/>
      <c r="F189" s="345"/>
      <c r="G189" s="345"/>
      <c r="H189" s="593"/>
      <c r="I189" s="593"/>
      <c r="J189" s="501"/>
      <c r="K189" s="367"/>
      <c r="L189" s="339"/>
      <c r="M189" s="387"/>
      <c r="N189" s="595"/>
      <c r="O189" s="339"/>
      <c r="P189" s="596"/>
      <c r="Q189" s="120"/>
      <c r="R189" s="120"/>
      <c r="S189" s="120"/>
      <c r="T189" s="128"/>
      <c r="U189" s="120"/>
      <c r="V189" s="120"/>
      <c r="W189" s="120"/>
      <c r="X189" s="128"/>
      <c r="Y189" s="120"/>
      <c r="Z189" s="121"/>
      <c r="AA189" s="121"/>
      <c r="AB189" s="124"/>
      <c r="AC189" s="124"/>
      <c r="AD189" s="124"/>
      <c r="AE189" s="125"/>
      <c r="AF189" s="124"/>
      <c r="AG189" s="129"/>
      <c r="AH189" s="126"/>
      <c r="AI189" s="119"/>
      <c r="AJ189" s="127"/>
      <c r="AK189" s="127"/>
      <c r="AL189" s="127"/>
      <c r="AM189" s="127"/>
    </row>
    <row r="190" spans="1:39" ht="26.4" outlineLevel="1" thickBot="1">
      <c r="A190" s="277">
        <v>190</v>
      </c>
      <c r="B190" s="346" t="s">
        <v>264</v>
      </c>
      <c r="C190" s="347"/>
      <c r="D190" s="348"/>
      <c r="E190" s="349"/>
      <c r="F190" s="350"/>
      <c r="G190" s="350"/>
      <c r="H190" s="597" t="s">
        <v>893</v>
      </c>
      <c r="I190" s="598" t="s">
        <v>894</v>
      </c>
      <c r="J190" s="599"/>
      <c r="K190" s="600"/>
      <c r="L190" s="347"/>
      <c r="M190" s="601"/>
      <c r="N190" s="347"/>
      <c r="O190" s="347"/>
      <c r="P190" s="602"/>
      <c r="Q190" s="182"/>
      <c r="R190" s="183"/>
      <c r="S190" s="183"/>
      <c r="T190" s="184"/>
      <c r="U190" s="133"/>
      <c r="V190" s="134"/>
      <c r="W190" s="134"/>
      <c r="X190" s="135"/>
      <c r="Y190" s="134"/>
      <c r="Z190" s="136"/>
      <c r="AA190" s="136"/>
      <c r="AB190" s="130"/>
      <c r="AC190" s="130"/>
      <c r="AD190" s="130"/>
      <c r="AE190" s="132"/>
      <c r="AF190" s="130"/>
      <c r="AG190" s="134"/>
      <c r="AH190" s="135"/>
    </row>
    <row r="191" spans="1:39" ht="28.8" outlineLevel="1">
      <c r="A191" s="277">
        <v>191</v>
      </c>
      <c r="B191" s="758" t="s">
        <v>17</v>
      </c>
      <c r="C191" s="306" t="s">
        <v>265</v>
      </c>
      <c r="D191" s="307" t="s">
        <v>817</v>
      </c>
      <c r="E191" s="308">
        <v>1</v>
      </c>
      <c r="F191" s="309" t="s">
        <v>22</v>
      </c>
      <c r="G191" s="310" t="s">
        <v>266</v>
      </c>
      <c r="H191" s="7"/>
      <c r="I191" s="951"/>
      <c r="J191" s="8" t="s">
        <v>852</v>
      </c>
      <c r="K191" s="905" t="s">
        <v>934</v>
      </c>
      <c r="L191" s="70"/>
      <c r="M191" s="71"/>
      <c r="N191" s="11"/>
      <c r="O191" s="12"/>
      <c r="P191" s="13"/>
      <c r="Q191" s="14"/>
      <c r="R191" s="15"/>
      <c r="S191" s="16"/>
      <c r="T191" s="17"/>
      <c r="U191" s="14"/>
      <c r="V191" s="15"/>
      <c r="W191" s="16"/>
      <c r="X191" s="18"/>
      <c r="Y191" s="15"/>
      <c r="Z191" s="19"/>
      <c r="AA191" s="16"/>
      <c r="AB191" s="20"/>
      <c r="AC191" s="21"/>
      <c r="AD191" s="22"/>
      <c r="AE191" s="23"/>
      <c r="AF191" s="21"/>
      <c r="AG191" s="24"/>
      <c r="AH191" s="137"/>
    </row>
    <row r="192" spans="1:39" ht="25.8" outlineLevel="1">
      <c r="A192" s="277">
        <v>192</v>
      </c>
      <c r="B192" s="759"/>
      <c r="C192" s="321" t="s">
        <v>267</v>
      </c>
      <c r="D192" s="322" t="s">
        <v>819</v>
      </c>
      <c r="E192" s="312">
        <v>1</v>
      </c>
      <c r="F192" s="320" t="s">
        <v>22</v>
      </c>
      <c r="G192" s="314" t="s">
        <v>268</v>
      </c>
      <c r="H192" s="951"/>
      <c r="I192" s="7"/>
      <c r="J192" s="49"/>
      <c r="K192" s="905" t="s">
        <v>934</v>
      </c>
      <c r="L192" s="70"/>
      <c r="M192" s="71"/>
      <c r="N192" s="11"/>
      <c r="O192" s="29"/>
      <c r="P192" s="30"/>
      <c r="Q192" s="14"/>
      <c r="R192" s="15"/>
      <c r="S192" s="16"/>
      <c r="T192" s="31"/>
      <c r="U192" s="14"/>
      <c r="V192" s="15"/>
      <c r="W192" s="16"/>
      <c r="X192" s="32"/>
      <c r="Y192" s="15"/>
      <c r="Z192" s="19"/>
      <c r="AA192" s="16"/>
      <c r="AB192" s="33"/>
      <c r="AC192" s="21"/>
      <c r="AD192" s="34"/>
      <c r="AE192" s="35"/>
      <c r="AF192" s="21"/>
      <c r="AG192" s="24"/>
      <c r="AH192" s="137"/>
    </row>
    <row r="193" spans="1:39" ht="28.8" outlineLevel="1">
      <c r="A193" s="278">
        <v>193</v>
      </c>
      <c r="B193" s="759"/>
      <c r="C193" s="311" t="s">
        <v>269</v>
      </c>
      <c r="D193" s="307" t="s">
        <v>817</v>
      </c>
      <c r="E193" s="312">
        <v>1</v>
      </c>
      <c r="F193" s="320" t="s">
        <v>22</v>
      </c>
      <c r="G193" s="314" t="s">
        <v>108</v>
      </c>
      <c r="H193" s="7"/>
      <c r="I193" s="951"/>
      <c r="J193" s="8" t="s">
        <v>852</v>
      </c>
      <c r="K193" s="905" t="s">
        <v>934</v>
      </c>
      <c r="L193" s="70"/>
      <c r="M193" s="71"/>
      <c r="N193" s="11"/>
      <c r="O193" s="29"/>
      <c r="P193" s="30"/>
      <c r="Q193" s="14"/>
      <c r="R193" s="15"/>
      <c r="S193" s="16"/>
      <c r="T193" s="31"/>
      <c r="U193" s="14"/>
      <c r="V193" s="15"/>
      <c r="W193" s="16"/>
      <c r="X193" s="32"/>
      <c r="Y193" s="15"/>
      <c r="Z193" s="19"/>
      <c r="AA193" s="16"/>
      <c r="AB193" s="33"/>
      <c r="AC193" s="21"/>
      <c r="AD193" s="34"/>
      <c r="AE193" s="35"/>
      <c r="AF193" s="21"/>
      <c r="AG193" s="24"/>
      <c r="AH193" s="137"/>
    </row>
    <row r="194" spans="1:39" ht="28.8" outlineLevel="1">
      <c r="A194" s="277">
        <v>194</v>
      </c>
      <c r="B194" s="759"/>
      <c r="C194" s="311" t="s">
        <v>270</v>
      </c>
      <c r="D194" s="307" t="s">
        <v>817</v>
      </c>
      <c r="E194" s="312">
        <v>1</v>
      </c>
      <c r="F194" s="320" t="s">
        <v>22</v>
      </c>
      <c r="G194" s="314" t="s">
        <v>108</v>
      </c>
      <c r="H194" s="7"/>
      <c r="I194" s="951"/>
      <c r="J194" s="8" t="s">
        <v>852</v>
      </c>
      <c r="K194" s="905" t="s">
        <v>934</v>
      </c>
      <c r="L194" s="70"/>
      <c r="M194" s="71"/>
      <c r="N194" s="11"/>
      <c r="O194" s="29"/>
      <c r="P194" s="30"/>
      <c r="Q194" s="14"/>
      <c r="R194" s="15"/>
      <c r="S194" s="16"/>
      <c r="T194" s="31"/>
      <c r="U194" s="14"/>
      <c r="V194" s="15"/>
      <c r="W194" s="16"/>
      <c r="X194" s="32"/>
      <c r="Y194" s="15"/>
      <c r="Z194" s="19"/>
      <c r="AA194" s="16"/>
      <c r="AB194" s="33"/>
      <c r="AC194" s="21"/>
      <c r="AD194" s="34"/>
      <c r="AE194" s="35"/>
      <c r="AF194" s="21"/>
      <c r="AG194" s="24"/>
      <c r="AH194" s="137"/>
    </row>
    <row r="195" spans="1:39" ht="28.8" outlineLevel="1">
      <c r="A195" s="277">
        <v>195</v>
      </c>
      <c r="B195" s="759"/>
      <c r="C195" s="311" t="s">
        <v>271</v>
      </c>
      <c r="D195" s="307" t="s">
        <v>817</v>
      </c>
      <c r="E195" s="312">
        <v>1</v>
      </c>
      <c r="F195" s="320" t="s">
        <v>272</v>
      </c>
      <c r="G195" s="314" t="s">
        <v>273</v>
      </c>
      <c r="H195" s="7"/>
      <c r="I195" s="951"/>
      <c r="J195" s="8" t="s">
        <v>852</v>
      </c>
      <c r="K195" s="905" t="s">
        <v>934</v>
      </c>
      <c r="L195" s="70"/>
      <c r="M195" s="71"/>
      <c r="N195" s="11"/>
      <c r="O195" s="29"/>
      <c r="P195" s="30"/>
      <c r="Q195" s="14"/>
      <c r="R195" s="15"/>
      <c r="S195" s="16"/>
      <c r="T195" s="31"/>
      <c r="U195" s="14"/>
      <c r="V195" s="15"/>
      <c r="W195" s="16"/>
      <c r="X195" s="32"/>
      <c r="Y195" s="15"/>
      <c r="Z195" s="19"/>
      <c r="AA195" s="16"/>
      <c r="AB195" s="33"/>
      <c r="AC195" s="21"/>
      <c r="AD195" s="34"/>
      <c r="AE195" s="35"/>
      <c r="AF195" s="21"/>
      <c r="AG195" s="24"/>
      <c r="AH195" s="137"/>
    </row>
    <row r="196" spans="1:39" ht="25.8" outlineLevel="1">
      <c r="A196" s="293">
        <v>196</v>
      </c>
      <c r="B196" s="759"/>
      <c r="C196" s="321" t="s">
        <v>274</v>
      </c>
      <c r="D196" s="322" t="s">
        <v>819</v>
      </c>
      <c r="E196" s="312">
        <v>1</v>
      </c>
      <c r="F196" s="320" t="s">
        <v>22</v>
      </c>
      <c r="G196" s="314" t="s">
        <v>108</v>
      </c>
      <c r="H196" s="951"/>
      <c r="I196" s="7"/>
      <c r="J196" s="49"/>
      <c r="K196" s="905" t="s">
        <v>934</v>
      </c>
      <c r="L196" s="70"/>
      <c r="M196" s="71"/>
      <c r="N196" s="11"/>
      <c r="O196" s="29"/>
      <c r="P196" s="30"/>
      <c r="Q196" s="14"/>
      <c r="R196" s="15"/>
      <c r="S196" s="16"/>
      <c r="T196" s="31"/>
      <c r="U196" s="14"/>
      <c r="V196" s="15"/>
      <c r="W196" s="16"/>
      <c r="X196" s="32"/>
      <c r="Y196" s="15"/>
      <c r="Z196" s="19"/>
      <c r="AA196" s="16"/>
      <c r="AB196" s="33"/>
      <c r="AC196" s="21"/>
      <c r="AD196" s="34"/>
      <c r="AE196" s="35"/>
      <c r="AF196" s="21"/>
      <c r="AG196" s="24"/>
      <c r="AH196" s="137"/>
    </row>
    <row r="197" spans="1:39" ht="25.8" outlineLevel="1">
      <c r="A197" s="277">
        <v>197</v>
      </c>
      <c r="B197" s="759"/>
      <c r="C197" s="321" t="s">
        <v>275</v>
      </c>
      <c r="D197" s="322" t="s">
        <v>819</v>
      </c>
      <c r="E197" s="312">
        <v>1</v>
      </c>
      <c r="F197" s="320" t="s">
        <v>41</v>
      </c>
      <c r="G197" s="314" t="s">
        <v>276</v>
      </c>
      <c r="H197" s="951"/>
      <c r="I197" s="7"/>
      <c r="J197" s="49"/>
      <c r="K197" s="905" t="s">
        <v>934</v>
      </c>
      <c r="L197" s="70"/>
      <c r="M197" s="71"/>
      <c r="N197" s="11"/>
      <c r="O197" s="29"/>
      <c r="P197" s="30"/>
      <c r="Q197" s="14"/>
      <c r="R197" s="15"/>
      <c r="S197" s="16"/>
      <c r="T197" s="31"/>
      <c r="U197" s="14"/>
      <c r="V197" s="15"/>
      <c r="W197" s="16"/>
      <c r="X197" s="32"/>
      <c r="Y197" s="15"/>
      <c r="Z197" s="19"/>
      <c r="AA197" s="16"/>
      <c r="AB197" s="33"/>
      <c r="AC197" s="21"/>
      <c r="AD197" s="34"/>
      <c r="AE197" s="35"/>
      <c r="AF197" s="21"/>
      <c r="AG197" s="24"/>
      <c r="AH197" s="137"/>
    </row>
    <row r="198" spans="1:39" ht="25.8" outlineLevel="1">
      <c r="A198" s="277">
        <v>198</v>
      </c>
      <c r="B198" s="759"/>
      <c r="C198" s="321" t="s">
        <v>277</v>
      </c>
      <c r="D198" s="322" t="s">
        <v>819</v>
      </c>
      <c r="E198" s="312">
        <v>1</v>
      </c>
      <c r="F198" s="320" t="s">
        <v>41</v>
      </c>
      <c r="G198" s="314" t="s">
        <v>276</v>
      </c>
      <c r="H198" s="951"/>
      <c r="I198" s="7"/>
      <c r="J198" s="49"/>
      <c r="K198" s="905" t="s">
        <v>934</v>
      </c>
      <c r="L198" s="70"/>
      <c r="M198" s="71"/>
      <c r="N198" s="11"/>
      <c r="O198" s="29"/>
      <c r="P198" s="30"/>
      <c r="Q198" s="14"/>
      <c r="R198" s="15"/>
      <c r="S198" s="16"/>
      <c r="T198" s="31"/>
      <c r="U198" s="14"/>
      <c r="V198" s="15"/>
      <c r="W198" s="16"/>
      <c r="X198" s="32"/>
      <c r="Y198" s="15"/>
      <c r="Z198" s="19"/>
      <c r="AA198" s="16"/>
      <c r="AB198" s="33"/>
      <c r="AC198" s="21"/>
      <c r="AD198" s="34"/>
      <c r="AE198" s="35"/>
      <c r="AF198" s="21"/>
      <c r="AG198" s="24"/>
      <c r="AH198" s="137"/>
    </row>
    <row r="199" spans="1:39" ht="25.8" outlineLevel="1">
      <c r="A199" s="277">
        <v>199</v>
      </c>
      <c r="B199" s="759"/>
      <c r="C199" s="321" t="s">
        <v>278</v>
      </c>
      <c r="D199" s="322" t="s">
        <v>819</v>
      </c>
      <c r="E199" s="312">
        <v>1</v>
      </c>
      <c r="F199" s="320" t="s">
        <v>22</v>
      </c>
      <c r="G199" s="314" t="s">
        <v>279</v>
      </c>
      <c r="H199" s="951"/>
      <c r="I199" s="7"/>
      <c r="J199" s="49"/>
      <c r="K199" s="905" t="s">
        <v>934</v>
      </c>
      <c r="L199" s="70"/>
      <c r="M199" s="71"/>
      <c r="N199" s="11"/>
      <c r="O199" s="29"/>
      <c r="P199" s="30"/>
      <c r="Q199" s="14"/>
      <c r="R199" s="15"/>
      <c r="S199" s="16"/>
      <c r="T199" s="31"/>
      <c r="U199" s="14"/>
      <c r="V199" s="15"/>
      <c r="W199" s="16"/>
      <c r="X199" s="32"/>
      <c r="Y199" s="15"/>
      <c r="Z199" s="19"/>
      <c r="AA199" s="16"/>
      <c r="AB199" s="33"/>
      <c r="AC199" s="21"/>
      <c r="AD199" s="34"/>
      <c r="AE199" s="35"/>
      <c r="AF199" s="21"/>
      <c r="AG199" s="24"/>
      <c r="AH199" s="137"/>
    </row>
    <row r="200" spans="1:39" ht="43.2" outlineLevel="1">
      <c r="A200" s="278">
        <v>200</v>
      </c>
      <c r="B200" s="759"/>
      <c r="C200" s="321" t="s">
        <v>280</v>
      </c>
      <c r="D200" s="322" t="s">
        <v>819</v>
      </c>
      <c r="E200" s="312">
        <v>3</v>
      </c>
      <c r="F200" s="320" t="s">
        <v>281</v>
      </c>
      <c r="G200" s="411" t="s">
        <v>912</v>
      </c>
      <c r="H200" s="951"/>
      <c r="I200" s="7"/>
      <c r="J200" s="49"/>
      <c r="K200" s="905" t="s">
        <v>934</v>
      </c>
      <c r="L200" s="70"/>
      <c r="M200" s="71"/>
      <c r="N200" s="11"/>
      <c r="O200" s="29"/>
      <c r="P200" s="30"/>
      <c r="Q200" s="14"/>
      <c r="R200" s="15"/>
      <c r="S200" s="16"/>
      <c r="T200" s="31"/>
      <c r="U200" s="14"/>
      <c r="V200" s="15"/>
      <c r="W200" s="16"/>
      <c r="X200" s="32"/>
      <c r="Y200" s="15"/>
      <c r="Z200" s="19"/>
      <c r="AA200" s="16"/>
      <c r="AB200" s="33"/>
      <c r="AC200" s="21"/>
      <c r="AD200" s="34"/>
      <c r="AE200" s="35"/>
      <c r="AF200" s="21"/>
      <c r="AG200" s="24"/>
      <c r="AH200" s="137"/>
    </row>
    <row r="201" spans="1:39" ht="25.8" outlineLevel="1">
      <c r="A201" s="277">
        <v>201</v>
      </c>
      <c r="B201" s="759"/>
      <c r="C201" s="321" t="s">
        <v>282</v>
      </c>
      <c r="D201" s="322" t="s">
        <v>819</v>
      </c>
      <c r="E201" s="312">
        <v>1</v>
      </c>
      <c r="F201" s="320" t="s">
        <v>283</v>
      </c>
      <c r="G201" s="314" t="s">
        <v>284</v>
      </c>
      <c r="H201" s="951"/>
      <c r="I201" s="7"/>
      <c r="J201" s="49"/>
      <c r="K201" s="905" t="s">
        <v>934</v>
      </c>
      <c r="L201" s="70"/>
      <c r="M201" s="71"/>
      <c r="N201" s="11"/>
      <c r="O201" s="29"/>
      <c r="P201" s="30"/>
      <c r="Q201" s="14"/>
      <c r="R201" s="15"/>
      <c r="S201" s="16"/>
      <c r="T201" s="31"/>
      <c r="U201" s="14"/>
      <c r="V201" s="15"/>
      <c r="W201" s="16"/>
      <c r="X201" s="32"/>
      <c r="Y201" s="15"/>
      <c r="Z201" s="19"/>
      <c r="AA201" s="16"/>
      <c r="AB201" s="33"/>
      <c r="AC201" s="21"/>
      <c r="AD201" s="34"/>
      <c r="AE201" s="35"/>
      <c r="AF201" s="21"/>
      <c r="AG201" s="24"/>
      <c r="AH201" s="137"/>
    </row>
    <row r="202" spans="1:39" ht="25.8" outlineLevel="1">
      <c r="A202" s="277">
        <v>202</v>
      </c>
      <c r="B202" s="759"/>
      <c r="C202" s="321" t="s">
        <v>285</v>
      </c>
      <c r="D202" s="322" t="s">
        <v>819</v>
      </c>
      <c r="E202" s="312">
        <v>1</v>
      </c>
      <c r="F202" s="320" t="s">
        <v>286</v>
      </c>
      <c r="G202" s="314" t="s">
        <v>287</v>
      </c>
      <c r="H202" s="951"/>
      <c r="I202" s="7"/>
      <c r="J202" s="49"/>
      <c r="K202" s="905" t="s">
        <v>934</v>
      </c>
      <c r="L202" s="70"/>
      <c r="M202" s="71"/>
      <c r="N202" s="11"/>
      <c r="O202" s="29"/>
      <c r="P202" s="30"/>
      <c r="Q202" s="14"/>
      <c r="R202" s="15"/>
      <c r="S202" s="16"/>
      <c r="T202" s="31"/>
      <c r="U202" s="14"/>
      <c r="V202" s="15"/>
      <c r="W202" s="16"/>
      <c r="X202" s="32"/>
      <c r="Y202" s="15"/>
      <c r="Z202" s="19"/>
      <c r="AA202" s="16"/>
      <c r="AB202" s="33"/>
      <c r="AC202" s="21"/>
      <c r="AD202" s="34"/>
      <c r="AE202" s="35"/>
      <c r="AF202" s="21"/>
      <c r="AG202" s="24"/>
      <c r="AH202" s="137"/>
    </row>
    <row r="203" spans="1:39" ht="26.4" outlineLevel="1" thickBot="1">
      <c r="A203" s="293">
        <v>203</v>
      </c>
      <c r="B203" s="820"/>
      <c r="C203" s="402" t="s">
        <v>288</v>
      </c>
      <c r="D203" s="373" t="s">
        <v>819</v>
      </c>
      <c r="E203" s="355">
        <v>1</v>
      </c>
      <c r="F203" s="385" t="s">
        <v>286</v>
      </c>
      <c r="G203" s="357" t="s">
        <v>289</v>
      </c>
      <c r="H203" s="952"/>
      <c r="I203" s="54"/>
      <c r="J203" s="160"/>
      <c r="K203" s="907" t="s">
        <v>934</v>
      </c>
      <c r="L203" s="141"/>
      <c r="M203" s="76"/>
      <c r="N203" s="77"/>
      <c r="O203" s="78"/>
      <c r="P203" s="79"/>
      <c r="Q203" s="80"/>
      <c r="R203" s="81"/>
      <c r="S203" s="82"/>
      <c r="T203" s="83"/>
      <c r="U203" s="80"/>
      <c r="V203" s="81"/>
      <c r="W203" s="82"/>
      <c r="X203" s="84"/>
      <c r="Y203" s="81"/>
      <c r="Z203" s="81"/>
      <c r="AA203" s="82"/>
      <c r="AB203" s="85"/>
      <c r="AC203" s="86"/>
      <c r="AD203" s="87"/>
      <c r="AE203" s="88"/>
      <c r="AF203" s="86"/>
      <c r="AG203" s="89"/>
      <c r="AH203" s="142"/>
    </row>
    <row r="204" spans="1:39" ht="28.2" customHeight="1" outlineLevel="1" thickBot="1">
      <c r="A204" s="277">
        <v>204</v>
      </c>
      <c r="B204" s="376"/>
      <c r="C204" s="781" t="s">
        <v>818</v>
      </c>
      <c r="D204" s="782"/>
      <c r="E204" s="782"/>
      <c r="F204" s="782"/>
      <c r="G204" s="783"/>
      <c r="H204" s="563">
        <f>COUNTIF(H191:H203,"x")</f>
        <v>0</v>
      </c>
      <c r="I204" s="564">
        <f>COUNTIF(I191:I203,"x")</f>
        <v>0</v>
      </c>
      <c r="J204" s="570"/>
      <c r="K204" s="570"/>
      <c r="L204" s="605"/>
      <c r="M204" s="568"/>
      <c r="N204" s="569"/>
      <c r="O204" s="570"/>
      <c r="P204" s="570"/>
      <c r="Q204" s="93"/>
      <c r="R204" s="92"/>
      <c r="S204" s="92"/>
      <c r="T204" s="93"/>
      <c r="U204" s="93"/>
      <c r="V204" s="92"/>
      <c r="W204" s="92"/>
      <c r="X204" s="93"/>
      <c r="Y204" s="93"/>
      <c r="Z204" s="92"/>
      <c r="AA204" s="92"/>
      <c r="AB204" s="93"/>
      <c r="AC204" s="91"/>
      <c r="AD204" s="94"/>
      <c r="AE204" s="95"/>
      <c r="AF204" s="91"/>
      <c r="AG204" s="94"/>
      <c r="AH204" s="96"/>
    </row>
    <row r="205" spans="1:39" ht="29.4" customHeight="1" outlineLevel="1" thickBot="1">
      <c r="A205" s="277">
        <v>205</v>
      </c>
      <c r="B205" s="336"/>
      <c r="C205" s="806" t="s">
        <v>762</v>
      </c>
      <c r="D205" s="828"/>
      <c r="E205" s="828"/>
      <c r="F205" s="828"/>
      <c r="G205" s="829"/>
      <c r="H205" s="763" t="str">
        <f>IF(AND(H207="Erfüllt",H204+I204-IF(AND(H207="Erfüllt",H204=2,I204&gt;=2),2,0)&gt;=9),"Deutlich übererfüllt","Verfehlt")</f>
        <v>Verfehlt</v>
      </c>
      <c r="I205" s="764"/>
      <c r="J205" s="838" t="s">
        <v>859</v>
      </c>
      <c r="K205" s="618"/>
      <c r="L205" s="567"/>
      <c r="M205" s="574"/>
      <c r="N205" s="575"/>
      <c r="O205" s="565"/>
      <c r="P205" s="576"/>
      <c r="Q205" s="100"/>
      <c r="R205" s="101"/>
      <c r="S205" s="102"/>
      <c r="T205" s="99"/>
      <c r="U205" s="100"/>
      <c r="V205" s="101"/>
      <c r="W205" s="102"/>
      <c r="X205" s="99"/>
      <c r="Y205" s="100"/>
      <c r="Z205" s="101"/>
      <c r="AA205" s="102"/>
      <c r="AB205" s="103"/>
      <c r="AC205" s="98"/>
      <c r="AD205" s="146"/>
      <c r="AE205" s="99"/>
      <c r="AF205" s="98"/>
      <c r="AG205" s="106"/>
      <c r="AH205" s="147"/>
    </row>
    <row r="206" spans="1:39" ht="30.6" customHeight="1" outlineLevel="1" thickBot="1">
      <c r="A206" s="277">
        <v>206</v>
      </c>
      <c r="B206" s="337"/>
      <c r="C206" s="821" t="s">
        <v>763</v>
      </c>
      <c r="D206" s="826"/>
      <c r="E206" s="826"/>
      <c r="F206" s="826"/>
      <c r="G206" s="827"/>
      <c r="H206" s="765" t="str">
        <f>IF(AND(H207="Erfüllt",H204+I204-IF(AND(H207="Erfüllt",H204=2,I204&gt;=2),2,0)&gt;=7),"Übererfüllt","Verfehlt")</f>
        <v>Verfehlt</v>
      </c>
      <c r="I206" s="766"/>
      <c r="J206" s="839"/>
      <c r="K206" s="573"/>
      <c r="L206" s="581"/>
      <c r="M206" s="568"/>
      <c r="N206" s="569"/>
      <c r="O206" s="582"/>
      <c r="P206" s="578"/>
      <c r="Q206" s="108"/>
      <c r="R206" s="102"/>
      <c r="S206" s="109"/>
      <c r="T206" s="105"/>
      <c r="U206" s="108"/>
      <c r="V206" s="102"/>
      <c r="W206" s="109"/>
      <c r="X206" s="105"/>
      <c r="Y206" s="108"/>
      <c r="Z206" s="102"/>
      <c r="AA206" s="109"/>
      <c r="AB206" s="110"/>
      <c r="AC206" s="91"/>
      <c r="AD206" s="104"/>
      <c r="AE206" s="105"/>
      <c r="AF206" s="91"/>
      <c r="AG206" s="106"/>
      <c r="AH206" s="107"/>
    </row>
    <row r="207" spans="1:39" ht="38.4" customHeight="1" outlineLevel="1" thickBot="1">
      <c r="A207" s="278">
        <v>207</v>
      </c>
      <c r="B207" s="386"/>
      <c r="C207" s="795" t="s">
        <v>821</v>
      </c>
      <c r="D207" s="796"/>
      <c r="E207" s="796"/>
      <c r="F207" s="796"/>
      <c r="G207" s="797"/>
      <c r="H207" s="767" t="str">
        <f>IF(OR(H204&gt;=3,AND(H204=2,I204&gt;=2)),"Erfüllt","Verfehlt")</f>
        <v>Verfehlt</v>
      </c>
      <c r="I207" s="768"/>
      <c r="J207" s="890"/>
      <c r="K207" s="622"/>
      <c r="L207" s="591"/>
      <c r="M207" s="623"/>
      <c r="N207" s="624"/>
      <c r="O207" s="571"/>
      <c r="P207" s="572"/>
      <c r="Q207" s="102"/>
      <c r="R207" s="111"/>
      <c r="S207" s="112"/>
      <c r="T207" s="105"/>
      <c r="U207" s="102"/>
      <c r="V207" s="111"/>
      <c r="W207" s="112"/>
      <c r="X207" s="105"/>
      <c r="Y207" s="102"/>
      <c r="Z207" s="111"/>
      <c r="AA207" s="112"/>
      <c r="AB207" s="161"/>
      <c r="AC207" s="169"/>
      <c r="AD207" s="95"/>
      <c r="AE207" s="95"/>
      <c r="AF207" s="169"/>
      <c r="AG207" s="106"/>
      <c r="AH207" s="170"/>
    </row>
    <row r="208" spans="1:39" s="52" customFormat="1" ht="25.8" outlineLevel="1">
      <c r="A208" s="277">
        <v>208</v>
      </c>
      <c r="B208" s="387"/>
      <c r="C208" s="387"/>
      <c r="D208" s="341"/>
      <c r="E208" s="342"/>
      <c r="F208" s="342"/>
      <c r="G208" s="342"/>
      <c r="H208" s="592"/>
      <c r="I208" s="592"/>
      <c r="J208" s="340"/>
      <c r="K208" s="451"/>
      <c r="L208" s="342"/>
      <c r="M208" s="342"/>
      <c r="N208" s="387"/>
      <c r="O208" s="387"/>
      <c r="P208" s="342"/>
      <c r="Q208" s="120"/>
      <c r="R208" s="120"/>
      <c r="S208" s="120"/>
      <c r="T208" s="119"/>
      <c r="U208" s="120"/>
      <c r="V208" s="120"/>
      <c r="W208" s="120"/>
      <c r="X208" s="126"/>
      <c r="Y208" s="120"/>
      <c r="Z208" s="120"/>
      <c r="AA208" s="120"/>
      <c r="AB208" s="119"/>
      <c r="AC208" s="126"/>
      <c r="AD208" s="126"/>
      <c r="AE208" s="125"/>
      <c r="AF208" s="126"/>
      <c r="AG208" s="120"/>
      <c r="AH208" s="119"/>
      <c r="AI208" s="119"/>
      <c r="AJ208" s="119"/>
      <c r="AK208" s="119"/>
      <c r="AL208" s="119"/>
      <c r="AM208" s="119"/>
    </row>
    <row r="209" spans="1:39" ht="26.4" outlineLevel="1" thickBot="1">
      <c r="A209" s="277">
        <v>209</v>
      </c>
      <c r="B209" s="343"/>
      <c r="C209" s="339"/>
      <c r="D209" s="344"/>
      <c r="E209" s="345"/>
      <c r="F209" s="345"/>
      <c r="G209" s="345"/>
      <c r="H209" s="593"/>
      <c r="I209" s="501"/>
      <c r="J209" s="501"/>
      <c r="K209" s="367"/>
      <c r="L209" s="339"/>
      <c r="M209" s="387"/>
      <c r="N209" s="595"/>
      <c r="O209" s="339"/>
      <c r="P209" s="596"/>
      <c r="Q209" s="120"/>
      <c r="R209" s="120"/>
      <c r="S209" s="120"/>
      <c r="T209" s="128"/>
      <c r="U209" s="120"/>
      <c r="V209" s="120"/>
      <c r="W209" s="120"/>
      <c r="X209" s="128"/>
      <c r="Y209" s="120"/>
      <c r="Z209" s="121"/>
      <c r="AA209" s="121"/>
      <c r="AB209" s="124"/>
      <c r="AC209" s="124"/>
      <c r="AD209" s="124"/>
      <c r="AE209" s="125"/>
      <c r="AF209" s="124"/>
      <c r="AG209" s="129"/>
      <c r="AH209" s="126"/>
      <c r="AI209" s="119"/>
      <c r="AJ209" s="127"/>
      <c r="AK209" s="127"/>
      <c r="AL209" s="127"/>
      <c r="AM209" s="127"/>
    </row>
    <row r="210" spans="1:39" ht="26.4" outlineLevel="1" thickBot="1">
      <c r="A210" s="293">
        <v>210</v>
      </c>
      <c r="B210" s="346" t="s">
        <v>290</v>
      </c>
      <c r="C210" s="347"/>
      <c r="D210" s="348"/>
      <c r="E210" s="349"/>
      <c r="F210" s="350"/>
      <c r="G210" s="350"/>
      <c r="H210" s="597" t="s">
        <v>893</v>
      </c>
      <c r="I210" s="598" t="s">
        <v>894</v>
      </c>
      <c r="J210" s="599"/>
      <c r="K210" s="600"/>
      <c r="L210" s="347"/>
      <c r="M210" s="601"/>
      <c r="N210" s="347"/>
      <c r="O210" s="347"/>
      <c r="P210" s="602"/>
      <c r="Q210" s="182"/>
      <c r="R210" s="183"/>
      <c r="S210" s="183"/>
      <c r="T210" s="184"/>
      <c r="U210" s="133"/>
      <c r="V210" s="134"/>
      <c r="W210" s="134"/>
      <c r="X210" s="135"/>
      <c r="Y210" s="134"/>
      <c r="Z210" s="136"/>
      <c r="AA210" s="136"/>
      <c r="AB210" s="130"/>
      <c r="AC210" s="130"/>
      <c r="AD210" s="130"/>
      <c r="AE210" s="132"/>
      <c r="AF210" s="130"/>
      <c r="AG210" s="134"/>
      <c r="AH210" s="135"/>
    </row>
    <row r="211" spans="1:39" customFormat="1" ht="28.8" outlineLevel="1">
      <c r="A211" s="277">
        <v>211</v>
      </c>
      <c r="B211" s="758" t="s">
        <v>17</v>
      </c>
      <c r="C211" s="306" t="s">
        <v>291</v>
      </c>
      <c r="D211" s="307" t="s">
        <v>817</v>
      </c>
      <c r="E211" s="308">
        <v>1</v>
      </c>
      <c r="F211" s="412" t="s">
        <v>292</v>
      </c>
      <c r="G211" s="310" t="s">
        <v>293</v>
      </c>
      <c r="H211" s="706"/>
      <c r="I211" s="951"/>
      <c r="J211" s="707" t="s">
        <v>852</v>
      </c>
      <c r="K211" s="708" t="s">
        <v>935</v>
      </c>
      <c r="L211" s="709"/>
      <c r="M211" s="710"/>
      <c r="N211" s="711"/>
      <c r="O211" s="712"/>
      <c r="P211" s="713"/>
      <c r="Q211" s="696"/>
      <c r="R211" s="697"/>
      <c r="S211" s="698"/>
      <c r="T211" s="714"/>
      <c r="U211" s="696"/>
      <c r="V211" s="697"/>
      <c r="W211" s="698"/>
      <c r="X211" s="715"/>
      <c r="Y211" s="697"/>
      <c r="Z211" s="608"/>
      <c r="AA211" s="698"/>
      <c r="AB211" s="716"/>
      <c r="AC211" s="717"/>
      <c r="AD211" s="718"/>
      <c r="AE211" s="719"/>
      <c r="AF211" s="717"/>
      <c r="AG211" s="704"/>
      <c r="AH211" s="720"/>
    </row>
    <row r="212" spans="1:39" customFormat="1" ht="28.8" outlineLevel="1">
      <c r="A212" s="277">
        <v>212</v>
      </c>
      <c r="B212" s="759"/>
      <c r="C212" s="311" t="s">
        <v>294</v>
      </c>
      <c r="D212" s="307" t="s">
        <v>817</v>
      </c>
      <c r="E212" s="312">
        <v>1</v>
      </c>
      <c r="F212" s="370" t="s">
        <v>840</v>
      </c>
      <c r="G212" s="314" t="s">
        <v>201</v>
      </c>
      <c r="H212" s="706"/>
      <c r="I212" s="951"/>
      <c r="J212" s="707" t="s">
        <v>852</v>
      </c>
      <c r="K212" s="708" t="s">
        <v>935</v>
      </c>
      <c r="L212" s="709"/>
      <c r="M212" s="710"/>
      <c r="N212" s="711"/>
      <c r="O212" s="721"/>
      <c r="P212" s="722"/>
      <c r="Q212" s="696"/>
      <c r="R212" s="697"/>
      <c r="S212" s="698"/>
      <c r="T212" s="723"/>
      <c r="U212" s="696"/>
      <c r="V212" s="697"/>
      <c r="W212" s="698"/>
      <c r="X212" s="724"/>
      <c r="Y212" s="697"/>
      <c r="Z212" s="608"/>
      <c r="AA212" s="698"/>
      <c r="AB212" s="725"/>
      <c r="AC212" s="717"/>
      <c r="AD212" s="726"/>
      <c r="AE212" s="727"/>
      <c r="AF212" s="717"/>
      <c r="AG212" s="704"/>
      <c r="AH212" s="720"/>
    </row>
    <row r="213" spans="1:39" customFormat="1" ht="70.2" customHeight="1" outlineLevel="1">
      <c r="A213" s="277">
        <v>213</v>
      </c>
      <c r="B213" s="760"/>
      <c r="C213" s="315"/>
      <c r="D213" s="316"/>
      <c r="E213" s="317"/>
      <c r="F213" s="318"/>
      <c r="G213" s="319" t="s">
        <v>876</v>
      </c>
      <c r="H213" s="737"/>
      <c r="I213" s="445"/>
      <c r="J213" s="445"/>
      <c r="K213" s="730"/>
      <c r="L213" s="731"/>
      <c r="M213" s="692"/>
      <c r="N213" s="693"/>
      <c r="O213" s="694"/>
      <c r="P213" s="695"/>
      <c r="Q213" s="696"/>
      <c r="R213" s="697"/>
      <c r="S213" s="698"/>
      <c r="T213" s="699"/>
      <c r="U213" s="696"/>
      <c r="V213" s="697"/>
      <c r="W213" s="698"/>
      <c r="X213" s="700"/>
      <c r="Y213" s="697"/>
      <c r="Z213" s="697"/>
      <c r="AA213" s="698"/>
      <c r="AB213" s="701"/>
      <c r="AC213" s="693"/>
      <c r="AD213" s="702"/>
      <c r="AE213" s="703"/>
      <c r="AF213" s="693"/>
      <c r="AG213" s="704"/>
      <c r="AH213" s="705"/>
    </row>
    <row r="214" spans="1:39" customFormat="1" ht="28.8" outlineLevel="1">
      <c r="A214" s="278">
        <v>214</v>
      </c>
      <c r="B214" s="759"/>
      <c r="C214" s="311" t="s">
        <v>296</v>
      </c>
      <c r="D214" s="307" t="s">
        <v>817</v>
      </c>
      <c r="E214" s="312">
        <v>1</v>
      </c>
      <c r="F214" s="370" t="s">
        <v>840</v>
      </c>
      <c r="G214" s="314" t="s">
        <v>297</v>
      </c>
      <c r="H214" s="706"/>
      <c r="I214" s="951"/>
      <c r="J214" s="707" t="s">
        <v>852</v>
      </c>
      <c r="K214" s="708" t="s">
        <v>935</v>
      </c>
      <c r="L214" s="709"/>
      <c r="M214" s="710"/>
      <c r="N214" s="711"/>
      <c r="O214" s="721"/>
      <c r="P214" s="722"/>
      <c r="Q214" s="696"/>
      <c r="R214" s="697"/>
      <c r="S214" s="698"/>
      <c r="T214" s="723"/>
      <c r="U214" s="696"/>
      <c r="V214" s="697"/>
      <c r="W214" s="698"/>
      <c r="X214" s="724"/>
      <c r="Y214" s="697"/>
      <c r="Z214" s="608"/>
      <c r="AA214" s="698"/>
      <c r="AB214" s="725"/>
      <c r="AC214" s="717"/>
      <c r="AD214" s="726"/>
      <c r="AE214" s="727"/>
      <c r="AF214" s="717"/>
      <c r="AG214" s="704"/>
      <c r="AH214" s="720"/>
    </row>
    <row r="215" spans="1:39" customFormat="1" ht="70.2" customHeight="1" outlineLevel="1">
      <c r="A215" s="277">
        <v>215</v>
      </c>
      <c r="B215" s="760"/>
      <c r="C215" s="315"/>
      <c r="D215" s="316"/>
      <c r="E215" s="317"/>
      <c r="F215" s="318"/>
      <c r="G215" s="319" t="s">
        <v>877</v>
      </c>
      <c r="H215" s="737"/>
      <c r="I215" s="445"/>
      <c r="J215" s="445"/>
      <c r="K215" s="730"/>
      <c r="L215" s="731"/>
      <c r="M215" s="692"/>
      <c r="N215" s="693"/>
      <c r="O215" s="694"/>
      <c r="P215" s="695"/>
      <c r="Q215" s="696"/>
      <c r="R215" s="697"/>
      <c r="S215" s="698"/>
      <c r="T215" s="699"/>
      <c r="U215" s="696"/>
      <c r="V215" s="697"/>
      <c r="W215" s="698"/>
      <c r="X215" s="700"/>
      <c r="Y215" s="697"/>
      <c r="Z215" s="697"/>
      <c r="AA215" s="698"/>
      <c r="AB215" s="701"/>
      <c r="AC215" s="693"/>
      <c r="AD215" s="702"/>
      <c r="AE215" s="703"/>
      <c r="AF215" s="693"/>
      <c r="AG215" s="704"/>
      <c r="AH215" s="705"/>
    </row>
    <row r="216" spans="1:39" customFormat="1" ht="28.8" outlineLevel="1">
      <c r="A216" s="277">
        <v>216</v>
      </c>
      <c r="B216" s="759"/>
      <c r="C216" s="311" t="s">
        <v>298</v>
      </c>
      <c r="D216" s="307" t="s">
        <v>817</v>
      </c>
      <c r="E216" s="312">
        <v>1</v>
      </c>
      <c r="F216" s="370" t="s">
        <v>240</v>
      </c>
      <c r="G216" s="314" t="s">
        <v>273</v>
      </c>
      <c r="H216" s="706"/>
      <c r="I216" s="951"/>
      <c r="J216" s="707" t="s">
        <v>852</v>
      </c>
      <c r="K216" s="708" t="s">
        <v>935</v>
      </c>
      <c r="L216" s="709"/>
      <c r="M216" s="710"/>
      <c r="N216" s="711"/>
      <c r="O216" s="721"/>
      <c r="P216" s="722"/>
      <c r="Q216" s="696"/>
      <c r="R216" s="697"/>
      <c r="S216" s="698"/>
      <c r="T216" s="723"/>
      <c r="U216" s="696"/>
      <c r="V216" s="697"/>
      <c r="W216" s="698"/>
      <c r="X216" s="724"/>
      <c r="Y216" s="697"/>
      <c r="Z216" s="608"/>
      <c r="AA216" s="698"/>
      <c r="AB216" s="725"/>
      <c r="AC216" s="717"/>
      <c r="AD216" s="726"/>
      <c r="AE216" s="727"/>
      <c r="AF216" s="717"/>
      <c r="AG216" s="704"/>
      <c r="AH216" s="720"/>
    </row>
    <row r="217" spans="1:39" customFormat="1" ht="43.2" outlineLevel="1">
      <c r="A217" s="293">
        <v>217</v>
      </c>
      <c r="B217" s="759"/>
      <c r="C217" s="311" t="s">
        <v>299</v>
      </c>
      <c r="D217" s="307" t="s">
        <v>817</v>
      </c>
      <c r="E217" s="312">
        <v>2</v>
      </c>
      <c r="F217" s="370" t="s">
        <v>295</v>
      </c>
      <c r="G217" s="314" t="s">
        <v>300</v>
      </c>
      <c r="H217" s="706"/>
      <c r="I217" s="951"/>
      <c r="J217" s="707" t="s">
        <v>852</v>
      </c>
      <c r="K217" s="708" t="s">
        <v>935</v>
      </c>
      <c r="L217" s="709"/>
      <c r="M217" s="710"/>
      <c r="N217" s="711"/>
      <c r="O217" s="721"/>
      <c r="P217" s="722"/>
      <c r="Q217" s="696"/>
      <c r="R217" s="697"/>
      <c r="S217" s="698"/>
      <c r="T217" s="723"/>
      <c r="U217" s="696"/>
      <c r="V217" s="697"/>
      <c r="W217" s="698"/>
      <c r="X217" s="724"/>
      <c r="Y217" s="697"/>
      <c r="Z217" s="608"/>
      <c r="AA217" s="698"/>
      <c r="AB217" s="725"/>
      <c r="AC217" s="717"/>
      <c r="AD217" s="726"/>
      <c r="AE217" s="727"/>
      <c r="AF217" s="717"/>
      <c r="AG217" s="704"/>
      <c r="AH217" s="720"/>
    </row>
    <row r="218" spans="1:39" customFormat="1" ht="25.8" outlineLevel="1">
      <c r="A218" s="277">
        <v>218</v>
      </c>
      <c r="B218" s="759"/>
      <c r="C218" s="321" t="s">
        <v>301</v>
      </c>
      <c r="D218" s="322" t="s">
        <v>819</v>
      </c>
      <c r="E218" s="312">
        <v>1</v>
      </c>
      <c r="F218" s="370" t="s">
        <v>240</v>
      </c>
      <c r="G218" s="314" t="s">
        <v>273</v>
      </c>
      <c r="H218" s="951"/>
      <c r="I218" s="706"/>
      <c r="J218" s="321"/>
      <c r="K218" s="708" t="s">
        <v>935</v>
      </c>
      <c r="L218" s="709"/>
      <c r="M218" s="710"/>
      <c r="N218" s="711"/>
      <c r="O218" s="721"/>
      <c r="P218" s="722"/>
      <c r="Q218" s="696"/>
      <c r="R218" s="697"/>
      <c r="S218" s="698"/>
      <c r="T218" s="723"/>
      <c r="U218" s="696"/>
      <c r="V218" s="697"/>
      <c r="W218" s="698"/>
      <c r="X218" s="724"/>
      <c r="Y218" s="697"/>
      <c r="Z218" s="608"/>
      <c r="AA218" s="698"/>
      <c r="AB218" s="725"/>
      <c r="AC218" s="717"/>
      <c r="AD218" s="726"/>
      <c r="AE218" s="727"/>
      <c r="AF218" s="717"/>
      <c r="AG218" s="704"/>
      <c r="AH218" s="720"/>
    </row>
    <row r="219" spans="1:39" customFormat="1" ht="25.8" outlineLevel="1">
      <c r="A219" s="277">
        <v>219</v>
      </c>
      <c r="B219" s="759"/>
      <c r="C219" s="321" t="s">
        <v>302</v>
      </c>
      <c r="D219" s="322" t="s">
        <v>819</v>
      </c>
      <c r="E219" s="312">
        <v>1</v>
      </c>
      <c r="F219" s="370" t="s">
        <v>230</v>
      </c>
      <c r="G219" s="314" t="s">
        <v>273</v>
      </c>
      <c r="H219" s="951"/>
      <c r="I219" s="706"/>
      <c r="J219" s="321"/>
      <c r="K219" s="708" t="s">
        <v>935</v>
      </c>
      <c r="L219" s="709"/>
      <c r="M219" s="710"/>
      <c r="N219" s="711"/>
      <c r="O219" s="721"/>
      <c r="P219" s="722"/>
      <c r="Q219" s="696"/>
      <c r="R219" s="697"/>
      <c r="S219" s="698"/>
      <c r="T219" s="723"/>
      <c r="U219" s="696"/>
      <c r="V219" s="697"/>
      <c r="W219" s="698"/>
      <c r="X219" s="724"/>
      <c r="Y219" s="697"/>
      <c r="Z219" s="608"/>
      <c r="AA219" s="698"/>
      <c r="AB219" s="725"/>
      <c r="AC219" s="717"/>
      <c r="AD219" s="726"/>
      <c r="AE219" s="727"/>
      <c r="AF219" s="717"/>
      <c r="AG219" s="704"/>
      <c r="AH219" s="720"/>
    </row>
    <row r="220" spans="1:39" customFormat="1" ht="25.8" outlineLevel="1">
      <c r="A220" s="277">
        <v>220</v>
      </c>
      <c r="B220" s="759"/>
      <c r="C220" s="321" t="s">
        <v>303</v>
      </c>
      <c r="D220" s="322" t="s">
        <v>819</v>
      </c>
      <c r="E220" s="312">
        <v>1</v>
      </c>
      <c r="F220" s="370" t="s">
        <v>230</v>
      </c>
      <c r="G220" s="953" t="s">
        <v>273</v>
      </c>
      <c r="H220" s="951"/>
      <c r="I220" s="706"/>
      <c r="J220" s="321"/>
      <c r="K220" s="708" t="s">
        <v>935</v>
      </c>
      <c r="L220" s="709"/>
      <c r="M220" s="710"/>
      <c r="N220" s="711"/>
      <c r="O220" s="721"/>
      <c r="P220" s="722"/>
      <c r="Q220" s="696"/>
      <c r="R220" s="697"/>
      <c r="S220" s="698"/>
      <c r="T220" s="723"/>
      <c r="U220" s="696"/>
      <c r="V220" s="697"/>
      <c r="W220" s="698"/>
      <c r="X220" s="724"/>
      <c r="Y220" s="697"/>
      <c r="Z220" s="608"/>
      <c r="AA220" s="698"/>
      <c r="AB220" s="725"/>
      <c r="AC220" s="717"/>
      <c r="AD220" s="726"/>
      <c r="AE220" s="727"/>
      <c r="AF220" s="717"/>
      <c r="AG220" s="704"/>
      <c r="AH220" s="720"/>
    </row>
    <row r="221" spans="1:39" customFormat="1" ht="25.8" outlineLevel="1">
      <c r="A221" s="278">
        <v>221</v>
      </c>
      <c r="B221" s="759"/>
      <c r="C221" s="321" t="s">
        <v>304</v>
      </c>
      <c r="D221" s="322" t="s">
        <v>819</v>
      </c>
      <c r="E221" s="312">
        <v>1</v>
      </c>
      <c r="F221" s="370" t="s">
        <v>295</v>
      </c>
      <c r="G221" s="314" t="s">
        <v>201</v>
      </c>
      <c r="H221" s="951"/>
      <c r="I221" s="706"/>
      <c r="J221" s="321"/>
      <c r="K221" s="708" t="s">
        <v>935</v>
      </c>
      <c r="L221" s="709"/>
      <c r="M221" s="710"/>
      <c r="N221" s="711"/>
      <c r="O221" s="721"/>
      <c r="P221" s="722"/>
      <c r="Q221" s="696"/>
      <c r="R221" s="697"/>
      <c r="S221" s="698"/>
      <c r="T221" s="723"/>
      <c r="U221" s="696"/>
      <c r="V221" s="697"/>
      <c r="W221" s="698"/>
      <c r="X221" s="724"/>
      <c r="Y221" s="697"/>
      <c r="Z221" s="608"/>
      <c r="AA221" s="698"/>
      <c r="AB221" s="725"/>
      <c r="AC221" s="717"/>
      <c r="AD221" s="726"/>
      <c r="AE221" s="727"/>
      <c r="AF221" s="717"/>
      <c r="AG221" s="704"/>
      <c r="AH221" s="720"/>
    </row>
    <row r="222" spans="1:39" customFormat="1" ht="25.8" outlineLevel="1">
      <c r="A222" s="277">
        <v>222</v>
      </c>
      <c r="B222" s="759"/>
      <c r="C222" s="321" t="s">
        <v>305</v>
      </c>
      <c r="D222" s="322" t="s">
        <v>819</v>
      </c>
      <c r="E222" s="312">
        <v>1</v>
      </c>
      <c r="F222" s="370" t="s">
        <v>230</v>
      </c>
      <c r="G222" s="314" t="s">
        <v>306</v>
      </c>
      <c r="H222" s="951"/>
      <c r="I222" s="706"/>
      <c r="J222" s="321"/>
      <c r="K222" s="708" t="s">
        <v>935</v>
      </c>
      <c r="L222" s="709"/>
      <c r="M222" s="710"/>
      <c r="N222" s="711"/>
      <c r="O222" s="721"/>
      <c r="P222" s="722"/>
      <c r="Q222" s="696"/>
      <c r="R222" s="697"/>
      <c r="S222" s="698"/>
      <c r="T222" s="723"/>
      <c r="U222" s="696"/>
      <c r="V222" s="697"/>
      <c r="W222" s="698"/>
      <c r="X222" s="724"/>
      <c r="Y222" s="697"/>
      <c r="Z222" s="608"/>
      <c r="AA222" s="698"/>
      <c r="AB222" s="725"/>
      <c r="AC222" s="717"/>
      <c r="AD222" s="726"/>
      <c r="AE222" s="727"/>
      <c r="AF222" s="717"/>
      <c r="AG222" s="704"/>
      <c r="AH222" s="720"/>
    </row>
    <row r="223" spans="1:39" customFormat="1" ht="25.8" outlineLevel="1">
      <c r="A223" s="277">
        <v>223</v>
      </c>
      <c r="B223" s="759"/>
      <c r="C223" s="321" t="s">
        <v>307</v>
      </c>
      <c r="D223" s="322" t="s">
        <v>819</v>
      </c>
      <c r="E223" s="312">
        <v>1</v>
      </c>
      <c r="F223" s="370" t="s">
        <v>295</v>
      </c>
      <c r="G223" s="314" t="s">
        <v>308</v>
      </c>
      <c r="H223" s="951"/>
      <c r="I223" s="706"/>
      <c r="J223" s="321"/>
      <c r="K223" s="708" t="s">
        <v>935</v>
      </c>
      <c r="L223" s="709"/>
      <c r="M223" s="710"/>
      <c r="N223" s="711"/>
      <c r="O223" s="721"/>
      <c r="P223" s="722"/>
      <c r="Q223" s="696"/>
      <c r="R223" s="697"/>
      <c r="S223" s="698"/>
      <c r="T223" s="723"/>
      <c r="U223" s="696"/>
      <c r="V223" s="697"/>
      <c r="W223" s="698"/>
      <c r="X223" s="724"/>
      <c r="Y223" s="697"/>
      <c r="Z223" s="608"/>
      <c r="AA223" s="698"/>
      <c r="AB223" s="725"/>
      <c r="AC223" s="717"/>
      <c r="AD223" s="726"/>
      <c r="AE223" s="727"/>
      <c r="AF223" s="717"/>
      <c r="AG223" s="704"/>
      <c r="AH223" s="720"/>
    </row>
    <row r="224" spans="1:39" customFormat="1" ht="25.8" outlineLevel="1">
      <c r="A224" s="293">
        <v>224</v>
      </c>
      <c r="B224" s="759"/>
      <c r="C224" s="321" t="s">
        <v>309</v>
      </c>
      <c r="D224" s="322" t="s">
        <v>819</v>
      </c>
      <c r="E224" s="312">
        <v>1</v>
      </c>
      <c r="F224" s="370" t="s">
        <v>295</v>
      </c>
      <c r="G224" s="314" t="s">
        <v>273</v>
      </c>
      <c r="H224" s="951"/>
      <c r="I224" s="706"/>
      <c r="J224" s="321"/>
      <c r="K224" s="708" t="s">
        <v>935</v>
      </c>
      <c r="L224" s="709"/>
      <c r="M224" s="710"/>
      <c r="N224" s="711"/>
      <c r="O224" s="721"/>
      <c r="P224" s="722"/>
      <c r="Q224" s="696"/>
      <c r="R224" s="697"/>
      <c r="S224" s="698"/>
      <c r="T224" s="723"/>
      <c r="U224" s="696"/>
      <c r="V224" s="697"/>
      <c r="W224" s="698"/>
      <c r="X224" s="724"/>
      <c r="Y224" s="697"/>
      <c r="Z224" s="608"/>
      <c r="AA224" s="698"/>
      <c r="AB224" s="725"/>
      <c r="AC224" s="717"/>
      <c r="AD224" s="726"/>
      <c r="AE224" s="727"/>
      <c r="AF224" s="717"/>
      <c r="AG224" s="704"/>
      <c r="AH224" s="720"/>
    </row>
    <row r="225" spans="1:39" customFormat="1" ht="25.8" outlineLevel="1">
      <c r="A225" s="277">
        <v>225</v>
      </c>
      <c r="B225" s="759"/>
      <c r="C225" s="321" t="s">
        <v>310</v>
      </c>
      <c r="D225" s="322" t="s">
        <v>819</v>
      </c>
      <c r="E225" s="312">
        <v>1</v>
      </c>
      <c r="F225" s="370" t="s">
        <v>240</v>
      </c>
      <c r="G225" s="314" t="s">
        <v>297</v>
      </c>
      <c r="H225" s="951"/>
      <c r="I225" s="706"/>
      <c r="J225" s="321"/>
      <c r="K225" s="708" t="s">
        <v>935</v>
      </c>
      <c r="L225" s="709"/>
      <c r="M225" s="710"/>
      <c r="N225" s="711"/>
      <c r="O225" s="721"/>
      <c r="P225" s="722"/>
      <c r="Q225" s="696"/>
      <c r="R225" s="697"/>
      <c r="S225" s="698"/>
      <c r="T225" s="723"/>
      <c r="U225" s="696"/>
      <c r="V225" s="697"/>
      <c r="W225" s="698"/>
      <c r="X225" s="724"/>
      <c r="Y225" s="697"/>
      <c r="Z225" s="608"/>
      <c r="AA225" s="698"/>
      <c r="AB225" s="725"/>
      <c r="AC225" s="717"/>
      <c r="AD225" s="726"/>
      <c r="AE225" s="727"/>
      <c r="AF225" s="717"/>
      <c r="AG225" s="704"/>
      <c r="AH225" s="720"/>
    </row>
    <row r="226" spans="1:39" customFormat="1" ht="25.8" outlineLevel="1">
      <c r="A226" s="277">
        <v>226</v>
      </c>
      <c r="B226" s="759"/>
      <c r="C226" s="321" t="s">
        <v>311</v>
      </c>
      <c r="D226" s="322" t="s">
        <v>819</v>
      </c>
      <c r="E226" s="312">
        <v>1</v>
      </c>
      <c r="F226" s="370" t="s">
        <v>295</v>
      </c>
      <c r="G226" s="314" t="s">
        <v>312</v>
      </c>
      <c r="H226" s="951"/>
      <c r="I226" s="706"/>
      <c r="J226" s="321"/>
      <c r="K226" s="708" t="s">
        <v>935</v>
      </c>
      <c r="L226" s="709"/>
      <c r="M226" s="710"/>
      <c r="N226" s="711"/>
      <c r="O226" s="721"/>
      <c r="P226" s="722"/>
      <c r="Q226" s="696"/>
      <c r="R226" s="697"/>
      <c r="S226" s="698"/>
      <c r="T226" s="723"/>
      <c r="U226" s="696"/>
      <c r="V226" s="697"/>
      <c r="W226" s="698"/>
      <c r="X226" s="724"/>
      <c r="Y226" s="697"/>
      <c r="Z226" s="608"/>
      <c r="AA226" s="698"/>
      <c r="AB226" s="725"/>
      <c r="AC226" s="717"/>
      <c r="AD226" s="726"/>
      <c r="AE226" s="727"/>
      <c r="AF226" s="717"/>
      <c r="AG226" s="704"/>
      <c r="AH226" s="720"/>
    </row>
    <row r="227" spans="1:39" customFormat="1" ht="28.8" outlineLevel="1">
      <c r="A227" s="277">
        <v>227</v>
      </c>
      <c r="B227" s="759"/>
      <c r="C227" s="321" t="s">
        <v>313</v>
      </c>
      <c r="D227" s="322" t="s">
        <v>819</v>
      </c>
      <c r="E227" s="312">
        <v>2</v>
      </c>
      <c r="F227" s="370" t="s">
        <v>314</v>
      </c>
      <c r="G227" s="314" t="s">
        <v>315</v>
      </c>
      <c r="H227" s="951"/>
      <c r="I227" s="706"/>
      <c r="J227" s="321"/>
      <c r="K227" s="708" t="s">
        <v>935</v>
      </c>
      <c r="L227" s="709"/>
      <c r="M227" s="710"/>
      <c r="N227" s="711"/>
      <c r="O227" s="721"/>
      <c r="P227" s="722"/>
      <c r="Q227" s="696"/>
      <c r="R227" s="697"/>
      <c r="S227" s="698"/>
      <c r="T227" s="723"/>
      <c r="U227" s="696"/>
      <c r="V227" s="697"/>
      <c r="W227" s="698"/>
      <c r="X227" s="724"/>
      <c r="Y227" s="697"/>
      <c r="Z227" s="608"/>
      <c r="AA227" s="698"/>
      <c r="AB227" s="725"/>
      <c r="AC227" s="717"/>
      <c r="AD227" s="726"/>
      <c r="AE227" s="727"/>
      <c r="AF227" s="717"/>
      <c r="AG227" s="704"/>
      <c r="AH227" s="720"/>
    </row>
    <row r="228" spans="1:39" customFormat="1" ht="26.4" outlineLevel="1" thickBot="1">
      <c r="A228" s="278">
        <v>228</v>
      </c>
      <c r="B228" s="820"/>
      <c r="C228" s="402" t="s">
        <v>316</v>
      </c>
      <c r="D228" s="373" t="s">
        <v>819</v>
      </c>
      <c r="E228" s="355">
        <v>1</v>
      </c>
      <c r="F228" s="374" t="s">
        <v>314</v>
      </c>
      <c r="G228" s="357" t="s">
        <v>312</v>
      </c>
      <c r="H228" s="952"/>
      <c r="I228" s="740"/>
      <c r="J228" s="372"/>
      <c r="K228" s="741" t="s">
        <v>935</v>
      </c>
      <c r="L228" s="742"/>
      <c r="M228" s="743"/>
      <c r="N228" s="744"/>
      <c r="O228" s="745"/>
      <c r="P228" s="746"/>
      <c r="Q228" s="589"/>
      <c r="R228" s="590"/>
      <c r="S228" s="747"/>
      <c r="T228" s="748"/>
      <c r="U228" s="589"/>
      <c r="V228" s="590"/>
      <c r="W228" s="747"/>
      <c r="X228" s="749"/>
      <c r="Y228" s="590"/>
      <c r="Z228" s="590"/>
      <c r="AA228" s="747"/>
      <c r="AB228" s="750"/>
      <c r="AC228" s="751"/>
      <c r="AD228" s="752"/>
      <c r="AE228" s="753"/>
      <c r="AF228" s="751"/>
      <c r="AG228" s="754"/>
      <c r="AH228" s="755"/>
    </row>
    <row r="229" spans="1:39" ht="28.2" customHeight="1" outlineLevel="1" thickBot="1">
      <c r="A229" s="277">
        <v>229</v>
      </c>
      <c r="B229" s="376"/>
      <c r="C229" s="781" t="s">
        <v>818</v>
      </c>
      <c r="D229" s="782"/>
      <c r="E229" s="782"/>
      <c r="F229" s="782"/>
      <c r="G229" s="783"/>
      <c r="H229" s="563">
        <f>COUNTIF(H211:H228,"x")</f>
        <v>0</v>
      </c>
      <c r="I229" s="564">
        <f>COUNTIF(I211:I228,"x")</f>
        <v>0</v>
      </c>
      <c r="J229" s="570"/>
      <c r="K229" s="570"/>
      <c r="L229" s="605"/>
      <c r="M229" s="568"/>
      <c r="N229" s="569"/>
      <c r="O229" s="570"/>
      <c r="P229" s="570"/>
      <c r="Q229" s="93"/>
      <c r="R229" s="92"/>
      <c r="S229" s="92"/>
      <c r="T229" s="93"/>
      <c r="U229" s="93"/>
      <c r="V229" s="92"/>
      <c r="W229" s="92"/>
      <c r="X229" s="93"/>
      <c r="Y229" s="93"/>
      <c r="Z229" s="92"/>
      <c r="AA229" s="92"/>
      <c r="AB229" s="93"/>
      <c r="AC229" s="91"/>
      <c r="AD229" s="94"/>
      <c r="AE229" s="95"/>
      <c r="AF229" s="91"/>
      <c r="AG229" s="94"/>
      <c r="AH229" s="96"/>
    </row>
    <row r="230" spans="1:39" ht="26.4" outlineLevel="1" thickBot="1">
      <c r="A230" s="277">
        <v>230</v>
      </c>
      <c r="B230" s="336"/>
      <c r="C230" s="815" t="s">
        <v>764</v>
      </c>
      <c r="D230" s="807"/>
      <c r="E230" s="807"/>
      <c r="F230" s="807"/>
      <c r="G230" s="808"/>
      <c r="H230" s="763" t="str">
        <f>IF(AND(H232="Erfüllt",H229+I229-IF(AND(H232="Erfüllt",H229=3,I229&gt;=2),2,0)&gt;=11),"Deutlich übererfüllt","Verfehlt")</f>
        <v>Verfehlt</v>
      </c>
      <c r="I230" s="764"/>
      <c r="J230" s="838" t="s">
        <v>859</v>
      </c>
      <c r="K230" s="618"/>
      <c r="L230" s="567"/>
      <c r="M230" s="574"/>
      <c r="N230" s="575"/>
      <c r="O230" s="565"/>
      <c r="P230" s="576"/>
      <c r="Q230" s="100"/>
      <c r="R230" s="101"/>
      <c r="S230" s="102"/>
      <c r="T230" s="99"/>
      <c r="U230" s="100"/>
      <c r="V230" s="101"/>
      <c r="W230" s="102"/>
      <c r="X230" s="99"/>
      <c r="Y230" s="100"/>
      <c r="Z230" s="101"/>
      <c r="AA230" s="102"/>
      <c r="AB230" s="103"/>
      <c r="AC230" s="98"/>
      <c r="AD230" s="146"/>
      <c r="AE230" s="99"/>
      <c r="AF230" s="98"/>
      <c r="AG230" s="106"/>
      <c r="AH230" s="147"/>
    </row>
    <row r="231" spans="1:39" ht="28.8" customHeight="1" outlineLevel="1" thickBot="1">
      <c r="A231" s="293">
        <v>231</v>
      </c>
      <c r="B231" s="337"/>
      <c r="C231" s="809" t="s">
        <v>765</v>
      </c>
      <c r="D231" s="810"/>
      <c r="E231" s="810"/>
      <c r="F231" s="810"/>
      <c r="G231" s="811"/>
      <c r="H231" s="765" t="str">
        <f>IF(AND(H232="Erfüllt",H229+I229-IF(AND(H232="Erfüllt",H229=3,I229&gt;=2),2,0)&gt;=9),"Übererfüllt","Verfehlt")</f>
        <v>Verfehlt</v>
      </c>
      <c r="I231" s="766"/>
      <c r="J231" s="839"/>
      <c r="K231" s="573"/>
      <c r="L231" s="581"/>
      <c r="M231" s="568"/>
      <c r="N231" s="569"/>
      <c r="O231" s="582"/>
      <c r="P231" s="578"/>
      <c r="Q231" s="108"/>
      <c r="R231" s="102"/>
      <c r="S231" s="109"/>
      <c r="T231" s="105"/>
      <c r="U231" s="108"/>
      <c r="V231" s="102"/>
      <c r="W231" s="109"/>
      <c r="X231" s="105"/>
      <c r="Y231" s="108"/>
      <c r="Z231" s="102"/>
      <c r="AA231" s="109"/>
      <c r="AB231" s="110"/>
      <c r="AC231" s="91"/>
      <c r="AD231" s="104"/>
      <c r="AE231" s="105"/>
      <c r="AF231" s="91"/>
      <c r="AG231" s="106"/>
      <c r="AH231" s="107"/>
    </row>
    <row r="232" spans="1:39" ht="43.8" customHeight="1" outlineLevel="1" thickBot="1">
      <c r="A232" s="277">
        <v>232</v>
      </c>
      <c r="B232" s="386"/>
      <c r="C232" s="795" t="s">
        <v>750</v>
      </c>
      <c r="D232" s="796"/>
      <c r="E232" s="796"/>
      <c r="F232" s="796"/>
      <c r="G232" s="797"/>
      <c r="H232" s="767" t="str">
        <f>IF(OR(H229&gt;=4,AND(H229=3,I229&gt;=2)),"Erfüllt","Verfehlt")</f>
        <v>Verfehlt</v>
      </c>
      <c r="I232" s="768"/>
      <c r="J232" s="890"/>
      <c r="K232" s="622"/>
      <c r="L232" s="591"/>
      <c r="M232" s="623"/>
      <c r="N232" s="624"/>
      <c r="O232" s="571"/>
      <c r="P232" s="572"/>
      <c r="Q232" s="102"/>
      <c r="R232" s="111"/>
      <c r="S232" s="112"/>
      <c r="T232" s="105"/>
      <c r="U232" s="102"/>
      <c r="V232" s="111"/>
      <c r="W232" s="112"/>
      <c r="X232" s="105"/>
      <c r="Y232" s="102"/>
      <c r="Z232" s="111"/>
      <c r="AA232" s="112"/>
      <c r="AB232" s="161"/>
      <c r="AC232" s="169"/>
      <c r="AD232" s="95"/>
      <c r="AE232" s="95"/>
      <c r="AF232" s="169"/>
      <c r="AG232" s="106"/>
      <c r="AH232" s="170"/>
    </row>
    <row r="233" spans="1:39" s="52" customFormat="1" ht="25.8" outlineLevel="1">
      <c r="A233" s="277">
        <v>233</v>
      </c>
      <c r="B233" s="387"/>
      <c r="C233" s="387"/>
      <c r="D233" s="341"/>
      <c r="E233" s="342"/>
      <c r="F233" s="342"/>
      <c r="G233" s="342"/>
      <c r="H233" s="592"/>
      <c r="I233" s="592"/>
      <c r="J233" s="646"/>
      <c r="K233" s="451"/>
      <c r="L233" s="342"/>
      <c r="M233" s="342"/>
      <c r="N233" s="387"/>
      <c r="O233" s="387"/>
      <c r="P233" s="342"/>
      <c r="Q233" s="120"/>
      <c r="R233" s="120"/>
      <c r="S233" s="120"/>
      <c r="T233" s="119"/>
      <c r="U233" s="120"/>
      <c r="V233" s="120"/>
      <c r="W233" s="120"/>
      <c r="X233" s="126"/>
      <c r="Y233" s="120"/>
      <c r="Z233" s="120"/>
      <c r="AA233" s="120"/>
      <c r="AB233" s="119"/>
      <c r="AC233" s="126"/>
      <c r="AD233" s="126"/>
      <c r="AE233" s="125"/>
      <c r="AF233" s="126"/>
      <c r="AG233" s="120"/>
      <c r="AH233" s="119"/>
      <c r="AI233" s="119"/>
      <c r="AJ233" s="119"/>
      <c r="AK233" s="119"/>
      <c r="AL233" s="119"/>
      <c r="AM233" s="119"/>
    </row>
    <row r="234" spans="1:39" ht="26.4" outlineLevel="1" thickBot="1">
      <c r="A234" s="277">
        <v>234</v>
      </c>
      <c r="B234" s="343"/>
      <c r="C234" s="339"/>
      <c r="D234" s="344"/>
      <c r="E234" s="345"/>
      <c r="F234" s="345"/>
      <c r="G234" s="345"/>
      <c r="H234" s="593"/>
      <c r="I234" s="593"/>
      <c r="J234" s="501"/>
      <c r="K234" s="367"/>
      <c r="L234" s="339"/>
      <c r="M234" s="387"/>
      <c r="N234" s="595"/>
      <c r="O234" s="339"/>
      <c r="P234" s="596"/>
      <c r="Q234" s="120"/>
      <c r="R234" s="120"/>
      <c r="S234" s="120"/>
      <c r="T234" s="128"/>
      <c r="U234" s="120"/>
      <c r="V234" s="120"/>
      <c r="W234" s="120"/>
      <c r="X234" s="128"/>
      <c r="Y234" s="120"/>
      <c r="Z234" s="121"/>
      <c r="AA234" s="121"/>
      <c r="AB234" s="124"/>
      <c r="AC234" s="124"/>
      <c r="AD234" s="124"/>
      <c r="AE234" s="125"/>
      <c r="AF234" s="124"/>
      <c r="AG234" s="129"/>
      <c r="AH234" s="126"/>
      <c r="AI234" s="119"/>
      <c r="AJ234" s="127"/>
      <c r="AK234" s="127"/>
      <c r="AL234" s="127"/>
      <c r="AM234" s="127"/>
    </row>
    <row r="235" spans="1:39" ht="26.4" outlineLevel="1" thickBot="1">
      <c r="A235" s="278">
        <v>235</v>
      </c>
      <c r="B235" s="346" t="s">
        <v>317</v>
      </c>
      <c r="C235" s="347"/>
      <c r="D235" s="348"/>
      <c r="E235" s="349"/>
      <c r="F235" s="350"/>
      <c r="G235" s="350"/>
      <c r="H235" s="603"/>
      <c r="I235" s="603"/>
      <c r="J235" s="599"/>
      <c r="K235" s="600"/>
      <c r="L235" s="347"/>
      <c r="M235" s="601"/>
      <c r="N235" s="347"/>
      <c r="O235" s="347"/>
      <c r="P235" s="602"/>
      <c r="Q235" s="182"/>
      <c r="R235" s="183"/>
      <c r="S235" s="183"/>
      <c r="T235" s="184"/>
      <c r="U235" s="133"/>
      <c r="V235" s="134"/>
      <c r="W235" s="134"/>
      <c r="X235" s="135"/>
      <c r="Y235" s="134"/>
      <c r="Z235" s="136"/>
      <c r="AA235" s="136"/>
      <c r="AB235" s="130"/>
      <c r="AC235" s="130"/>
      <c r="AD235" s="130"/>
      <c r="AE235" s="132"/>
      <c r="AF235" s="130"/>
      <c r="AG235" s="134"/>
      <c r="AH235" s="135"/>
    </row>
    <row r="236" spans="1:39" ht="26.4" outlineLevel="1" thickBot="1">
      <c r="A236" s="277">
        <v>236</v>
      </c>
      <c r="B236" s="398" t="s">
        <v>809</v>
      </c>
      <c r="C236" s="301"/>
      <c r="D236" s="302"/>
      <c r="E236" s="303"/>
      <c r="F236" s="304"/>
      <c r="G236" s="304"/>
      <c r="H236" s="632" t="s">
        <v>893</v>
      </c>
      <c r="I236" s="633" t="s">
        <v>894</v>
      </c>
      <c r="J236" s="399"/>
      <c r="K236" s="557"/>
      <c r="L236" s="301"/>
      <c r="M236" s="559"/>
      <c r="N236" s="301"/>
      <c r="O236" s="301"/>
      <c r="P236" s="560"/>
      <c r="Q236" s="185"/>
      <c r="R236" s="186"/>
      <c r="S236" s="186"/>
      <c r="T236" s="187"/>
      <c r="U236" s="61"/>
      <c r="V236" s="62"/>
      <c r="W236" s="62"/>
      <c r="X236" s="63"/>
      <c r="Y236" s="62"/>
      <c r="Z236" s="64"/>
      <c r="AA236" s="64"/>
      <c r="AB236" s="4"/>
      <c r="AC236" s="4"/>
      <c r="AD236" s="4"/>
      <c r="AE236" s="5"/>
      <c r="AF236" s="4"/>
      <c r="AG236" s="62"/>
      <c r="AH236" s="63"/>
    </row>
    <row r="237" spans="1:39" ht="43.2" outlineLevel="1">
      <c r="A237" s="277">
        <v>237</v>
      </c>
      <c r="B237" s="330"/>
      <c r="C237" s="306" t="s">
        <v>318</v>
      </c>
      <c r="D237" s="403" t="s">
        <v>817</v>
      </c>
      <c r="E237" s="308">
        <v>3</v>
      </c>
      <c r="F237" s="412" t="s">
        <v>319</v>
      </c>
      <c r="G237" s="310" t="s">
        <v>320</v>
      </c>
      <c r="H237" s="167"/>
      <c r="I237" s="951"/>
      <c r="J237" s="49"/>
      <c r="K237" s="905" t="s">
        <v>936</v>
      </c>
      <c r="L237" s="70"/>
      <c r="M237" s="71"/>
      <c r="N237" s="11"/>
      <c r="O237" s="12"/>
      <c r="P237" s="13"/>
      <c r="Q237" s="14"/>
      <c r="R237" s="15"/>
      <c r="S237" s="16"/>
      <c r="T237" s="17"/>
      <c r="U237" s="14"/>
      <c r="V237" s="15"/>
      <c r="W237" s="16"/>
      <c r="X237" s="18"/>
      <c r="Y237" s="15"/>
      <c r="Z237" s="19"/>
      <c r="AA237" s="16"/>
      <c r="AB237" s="20"/>
      <c r="AC237" s="21"/>
      <c r="AD237" s="22"/>
      <c r="AE237" s="23"/>
      <c r="AF237" s="21"/>
      <c r="AG237" s="24"/>
      <c r="AH237" s="137"/>
    </row>
    <row r="238" spans="1:39" ht="43.2" outlineLevel="1">
      <c r="A238" s="293">
        <v>238</v>
      </c>
      <c r="B238" s="331"/>
      <c r="C238" s="321" t="s">
        <v>321</v>
      </c>
      <c r="D238" s="322" t="s">
        <v>819</v>
      </c>
      <c r="E238" s="312">
        <v>3</v>
      </c>
      <c r="F238" s="370" t="s">
        <v>319</v>
      </c>
      <c r="G238" s="314" t="s">
        <v>320</v>
      </c>
      <c r="H238" s="951"/>
      <c r="I238" s="7"/>
      <c r="J238" s="49"/>
      <c r="K238" s="905" t="s">
        <v>936</v>
      </c>
      <c r="L238" s="70"/>
      <c r="M238" s="71"/>
      <c r="N238" s="11"/>
      <c r="O238" s="29"/>
      <c r="P238" s="30"/>
      <c r="Q238" s="14"/>
      <c r="R238" s="15"/>
      <c r="S238" s="16"/>
      <c r="T238" s="31"/>
      <c r="U238" s="14"/>
      <c r="V238" s="15"/>
      <c r="W238" s="16"/>
      <c r="X238" s="32"/>
      <c r="Y238" s="15"/>
      <c r="Z238" s="19"/>
      <c r="AA238" s="16"/>
      <c r="AB238" s="33"/>
      <c r="AC238" s="21"/>
      <c r="AD238" s="34"/>
      <c r="AE238" s="35"/>
      <c r="AF238" s="21"/>
      <c r="AG238" s="24"/>
      <c r="AH238" s="137"/>
    </row>
    <row r="239" spans="1:39" ht="43.2" outlineLevel="1">
      <c r="A239" s="277">
        <v>239</v>
      </c>
      <c r="B239" s="331"/>
      <c r="C239" s="380" t="s">
        <v>322</v>
      </c>
      <c r="D239" s="381" t="s">
        <v>829</v>
      </c>
      <c r="E239" s="382">
        <v>3</v>
      </c>
      <c r="F239" s="370" t="s">
        <v>319</v>
      </c>
      <c r="G239" s="314" t="s">
        <v>320</v>
      </c>
      <c r="H239" s="167"/>
      <c r="I239" s="951"/>
      <c r="J239" s="49"/>
      <c r="K239" s="905" t="s">
        <v>936</v>
      </c>
      <c r="L239" s="70"/>
      <c r="M239" s="71"/>
      <c r="N239" s="11"/>
      <c r="O239" s="29"/>
      <c r="P239" s="30"/>
      <c r="Q239" s="14"/>
      <c r="R239" s="15"/>
      <c r="S239" s="16"/>
      <c r="T239" s="31"/>
      <c r="U239" s="14"/>
      <c r="V239" s="15"/>
      <c r="W239" s="16"/>
      <c r="X239" s="32"/>
      <c r="Y239" s="15"/>
      <c r="Z239" s="19"/>
      <c r="AA239" s="16"/>
      <c r="AB239" s="33"/>
      <c r="AC239" s="21"/>
      <c r="AD239" s="34"/>
      <c r="AE239" s="35"/>
      <c r="AF239" s="21"/>
      <c r="AG239" s="24"/>
      <c r="AH239" s="137"/>
    </row>
    <row r="240" spans="1:39" ht="43.2" outlineLevel="1">
      <c r="A240" s="277">
        <v>240</v>
      </c>
      <c r="B240" s="331"/>
      <c r="C240" s="321" t="s">
        <v>323</v>
      </c>
      <c r="D240" s="322" t="s">
        <v>819</v>
      </c>
      <c r="E240" s="312">
        <v>3</v>
      </c>
      <c r="F240" s="370" t="s">
        <v>319</v>
      </c>
      <c r="G240" s="314" t="s">
        <v>320</v>
      </c>
      <c r="H240" s="951"/>
      <c r="I240" s="7"/>
      <c r="J240" s="49"/>
      <c r="K240" s="905" t="s">
        <v>936</v>
      </c>
      <c r="L240" s="70"/>
      <c r="M240" s="71"/>
      <c r="N240" s="11"/>
      <c r="O240" s="29"/>
      <c r="P240" s="30"/>
      <c r="Q240" s="14"/>
      <c r="R240" s="15"/>
      <c r="S240" s="16"/>
      <c r="T240" s="31"/>
      <c r="U240" s="14"/>
      <c r="V240" s="15"/>
      <c r="W240" s="16"/>
      <c r="X240" s="32"/>
      <c r="Y240" s="15"/>
      <c r="Z240" s="19"/>
      <c r="AA240" s="16"/>
      <c r="AB240" s="33"/>
      <c r="AC240" s="21"/>
      <c r="AD240" s="34"/>
      <c r="AE240" s="35"/>
      <c r="AF240" s="21"/>
      <c r="AG240" s="24"/>
      <c r="AH240" s="137"/>
    </row>
    <row r="241" spans="1:34" ht="28.8" outlineLevel="1">
      <c r="A241" s="277">
        <v>241</v>
      </c>
      <c r="B241" s="331"/>
      <c r="C241" s="321" t="s">
        <v>324</v>
      </c>
      <c r="D241" s="322" t="s">
        <v>819</v>
      </c>
      <c r="E241" s="312">
        <v>1</v>
      </c>
      <c r="F241" s="370" t="s">
        <v>319</v>
      </c>
      <c r="G241" s="314" t="s">
        <v>273</v>
      </c>
      <c r="H241" s="951"/>
      <c r="I241" s="7"/>
      <c r="J241" s="49"/>
      <c r="K241" s="905" t="s">
        <v>936</v>
      </c>
      <c r="L241" s="70"/>
      <c r="M241" s="71"/>
      <c r="N241" s="11"/>
      <c r="O241" s="29"/>
      <c r="P241" s="30"/>
      <c r="Q241" s="14"/>
      <c r="R241" s="15"/>
      <c r="S241" s="16"/>
      <c r="T241" s="31"/>
      <c r="U241" s="14"/>
      <c r="V241" s="15"/>
      <c r="W241" s="16"/>
      <c r="X241" s="32"/>
      <c r="Y241" s="15"/>
      <c r="Z241" s="19"/>
      <c r="AA241" s="16"/>
      <c r="AB241" s="33"/>
      <c r="AC241" s="21"/>
      <c r="AD241" s="34"/>
      <c r="AE241" s="35"/>
      <c r="AF241" s="21"/>
      <c r="AG241" s="24"/>
      <c r="AH241" s="137"/>
    </row>
    <row r="242" spans="1:34" ht="28.8" outlineLevel="1">
      <c r="A242" s="278">
        <v>242</v>
      </c>
      <c r="B242" s="331"/>
      <c r="C242" s="321" t="s">
        <v>325</v>
      </c>
      <c r="D242" s="322" t="s">
        <v>819</v>
      </c>
      <c r="E242" s="312">
        <v>1</v>
      </c>
      <c r="F242" s="370" t="s">
        <v>319</v>
      </c>
      <c r="G242" s="314" t="s">
        <v>273</v>
      </c>
      <c r="H242" s="951"/>
      <c r="I242" s="7"/>
      <c r="J242" s="49"/>
      <c r="K242" s="905" t="s">
        <v>936</v>
      </c>
      <c r="L242" s="70"/>
      <c r="M242" s="71"/>
      <c r="N242" s="11"/>
      <c r="O242" s="29"/>
      <c r="P242" s="30"/>
      <c r="Q242" s="14"/>
      <c r="R242" s="15"/>
      <c r="S242" s="16"/>
      <c r="T242" s="31"/>
      <c r="U242" s="14"/>
      <c r="V242" s="15"/>
      <c r="W242" s="16"/>
      <c r="X242" s="32"/>
      <c r="Y242" s="15"/>
      <c r="Z242" s="19"/>
      <c r="AA242" s="16"/>
      <c r="AB242" s="33"/>
      <c r="AC242" s="21"/>
      <c r="AD242" s="34"/>
      <c r="AE242" s="35"/>
      <c r="AF242" s="21"/>
      <c r="AG242" s="24"/>
      <c r="AH242" s="137"/>
    </row>
    <row r="243" spans="1:34" ht="29.4" outlineLevel="1" thickBot="1">
      <c r="A243" s="277">
        <v>243</v>
      </c>
      <c r="B243" s="331"/>
      <c r="C243" s="321" t="s">
        <v>326</v>
      </c>
      <c r="D243" s="322" t="s">
        <v>819</v>
      </c>
      <c r="E243" s="312">
        <v>1</v>
      </c>
      <c r="F243" s="370" t="s">
        <v>319</v>
      </c>
      <c r="G243" s="314" t="s">
        <v>273</v>
      </c>
      <c r="H243" s="951"/>
      <c r="I243" s="54"/>
      <c r="J243" s="49"/>
      <c r="K243" s="905" t="s">
        <v>936</v>
      </c>
      <c r="L243" s="70"/>
      <c r="M243" s="71"/>
      <c r="N243" s="11"/>
      <c r="O243" s="29"/>
      <c r="P243" s="30"/>
      <c r="Q243" s="14"/>
      <c r="R243" s="15"/>
      <c r="S243" s="16"/>
      <c r="T243" s="31"/>
      <c r="U243" s="14"/>
      <c r="V243" s="15"/>
      <c r="W243" s="16"/>
      <c r="X243" s="56"/>
      <c r="Y243" s="15"/>
      <c r="Z243" s="19"/>
      <c r="AA243" s="16"/>
      <c r="AB243" s="57"/>
      <c r="AC243" s="21"/>
      <c r="AD243" s="58"/>
      <c r="AE243" s="59"/>
      <c r="AF243" s="21"/>
      <c r="AG243" s="24"/>
      <c r="AH243" s="137"/>
    </row>
    <row r="244" spans="1:34" customFormat="1" ht="24.6" customHeight="1" outlineLevel="1" thickBot="1">
      <c r="A244" s="277">
        <v>244</v>
      </c>
      <c r="B244" s="398" t="s">
        <v>838</v>
      </c>
      <c r="C244" s="301"/>
      <c r="D244" s="302"/>
      <c r="E244" s="303"/>
      <c r="F244" s="304"/>
      <c r="G244" s="304"/>
      <c r="H244" s="632" t="s">
        <v>893</v>
      </c>
      <c r="I244" s="633" t="s">
        <v>894</v>
      </c>
      <c r="J244" s="399"/>
      <c r="K244" s="557"/>
      <c r="L244" s="301"/>
      <c r="M244" s="559"/>
      <c r="N244" s="301"/>
      <c r="O244" s="301"/>
      <c r="P244" s="560"/>
      <c r="Q244" s="647"/>
      <c r="R244" s="648"/>
      <c r="S244" s="648"/>
      <c r="T244" s="649"/>
      <c r="U244" s="650"/>
      <c r="V244" s="651"/>
      <c r="W244" s="651"/>
      <c r="X244" s="652"/>
      <c r="Y244" s="651"/>
      <c r="Z244" s="653"/>
      <c r="AA244" s="653"/>
      <c r="AB244" s="301"/>
      <c r="AC244" s="301"/>
      <c r="AD244" s="301"/>
      <c r="AE244" s="560"/>
      <c r="AF244" s="301"/>
      <c r="AG244" s="651"/>
      <c r="AH244" s="652"/>
    </row>
    <row r="245" spans="1:34" ht="72" outlineLevel="1">
      <c r="A245" s="2">
        <v>245</v>
      </c>
      <c r="B245" s="331"/>
      <c r="C245" s="311" t="s">
        <v>327</v>
      </c>
      <c r="D245" s="307" t="s">
        <v>817</v>
      </c>
      <c r="E245" s="312">
        <v>5</v>
      </c>
      <c r="F245" s="370" t="s">
        <v>328</v>
      </c>
      <c r="G245" s="411" t="s">
        <v>329</v>
      </c>
      <c r="H245" s="7"/>
      <c r="I245" s="951"/>
      <c r="J245" s="49"/>
      <c r="K245" s="905" t="s">
        <v>951</v>
      </c>
      <c r="L245" s="70"/>
      <c r="M245" s="71"/>
      <c r="N245" s="11"/>
      <c r="O245" s="12"/>
      <c r="P245" s="13"/>
      <c r="Q245" s="14"/>
      <c r="R245" s="15"/>
      <c r="S245" s="16"/>
      <c r="T245" s="17"/>
      <c r="U245" s="14"/>
      <c r="V245" s="15"/>
      <c r="W245" s="16"/>
      <c r="X245" s="18"/>
      <c r="Y245" s="15"/>
      <c r="Z245" s="19"/>
      <c r="AA245" s="16"/>
      <c r="AB245" s="20"/>
      <c r="AC245" s="21"/>
      <c r="AD245" s="22"/>
      <c r="AE245" s="23"/>
      <c r="AF245" s="21"/>
      <c r="AG245" s="24"/>
      <c r="AH245" s="137"/>
    </row>
    <row r="246" spans="1:34" ht="72" outlineLevel="1">
      <c r="A246" s="277">
        <v>246</v>
      </c>
      <c r="B246" s="331"/>
      <c r="C246" s="321" t="s">
        <v>330</v>
      </c>
      <c r="D246" s="322" t="s">
        <v>819</v>
      </c>
      <c r="E246" s="312">
        <v>5</v>
      </c>
      <c r="F246" s="370" t="s">
        <v>328</v>
      </c>
      <c r="G246" s="314" t="s">
        <v>913</v>
      </c>
      <c r="H246" s="951"/>
      <c r="I246" s="7"/>
      <c r="J246" s="49"/>
      <c r="K246" s="905" t="s">
        <v>951</v>
      </c>
      <c r="L246" s="70"/>
      <c r="M246" s="71"/>
      <c r="N246" s="11"/>
      <c r="O246" s="29"/>
      <c r="P246" s="30"/>
      <c r="Q246" s="14"/>
      <c r="R246" s="15"/>
      <c r="S246" s="16"/>
      <c r="T246" s="31"/>
      <c r="U246" s="14"/>
      <c r="V246" s="15"/>
      <c r="W246" s="16"/>
      <c r="X246" s="32"/>
      <c r="Y246" s="15"/>
      <c r="Z246" s="19"/>
      <c r="AA246" s="16"/>
      <c r="AB246" s="33"/>
      <c r="AC246" s="21"/>
      <c r="AD246" s="34"/>
      <c r="AE246" s="35"/>
      <c r="AF246" s="21"/>
      <c r="AG246" s="24"/>
      <c r="AH246" s="137"/>
    </row>
    <row r="247" spans="1:34" ht="57.6" outlineLevel="1">
      <c r="A247" s="277">
        <v>247</v>
      </c>
      <c r="B247" s="331"/>
      <c r="C247" s="311" t="s">
        <v>331</v>
      </c>
      <c r="D247" s="307" t="s">
        <v>817</v>
      </c>
      <c r="E247" s="312">
        <v>4</v>
      </c>
      <c r="F247" s="370" t="s">
        <v>328</v>
      </c>
      <c r="G247" s="314" t="s">
        <v>332</v>
      </c>
      <c r="H247" s="7"/>
      <c r="I247" s="7"/>
      <c r="J247" s="49"/>
      <c r="K247" s="905" t="s">
        <v>951</v>
      </c>
      <c r="L247" s="70"/>
      <c r="M247" s="71"/>
      <c r="N247" s="11"/>
      <c r="O247" s="29"/>
      <c r="P247" s="30"/>
      <c r="Q247" s="14"/>
      <c r="R247" s="15"/>
      <c r="S247" s="16"/>
      <c r="T247" s="31"/>
      <c r="U247" s="14"/>
      <c r="V247" s="15"/>
      <c r="W247" s="16"/>
      <c r="X247" s="32"/>
      <c r="Y247" s="15"/>
      <c r="Z247" s="19"/>
      <c r="AA247" s="16"/>
      <c r="AB247" s="33"/>
      <c r="AC247" s="21"/>
      <c r="AD247" s="34"/>
      <c r="AE247" s="35"/>
      <c r="AF247" s="21"/>
      <c r="AG247" s="24"/>
      <c r="AH247" s="137"/>
    </row>
    <row r="248" spans="1:34" ht="43.2" outlineLevel="1">
      <c r="A248" s="277">
        <v>248</v>
      </c>
      <c r="B248" s="331"/>
      <c r="C248" s="311" t="s">
        <v>333</v>
      </c>
      <c r="D248" s="307" t="s">
        <v>817</v>
      </c>
      <c r="E248" s="312">
        <v>3</v>
      </c>
      <c r="F248" s="370" t="s">
        <v>328</v>
      </c>
      <c r="G248" s="314" t="s">
        <v>334</v>
      </c>
      <c r="H248" s="7"/>
      <c r="I248" s="951"/>
      <c r="J248" s="49"/>
      <c r="K248" s="905" t="s">
        <v>951</v>
      </c>
      <c r="L248" s="70"/>
      <c r="M248" s="71"/>
      <c r="N248" s="11"/>
      <c r="O248" s="29"/>
      <c r="P248" s="30"/>
      <c r="Q248" s="14"/>
      <c r="R248" s="15"/>
      <c r="S248" s="16"/>
      <c r="T248" s="31"/>
      <c r="U248" s="14"/>
      <c r="V248" s="15"/>
      <c r="W248" s="16"/>
      <c r="X248" s="32"/>
      <c r="Y248" s="15"/>
      <c r="Z248" s="19"/>
      <c r="AA248" s="16"/>
      <c r="AB248" s="33"/>
      <c r="AC248" s="21"/>
      <c r="AD248" s="34"/>
      <c r="AE248" s="35"/>
      <c r="AF248" s="21"/>
      <c r="AG248" s="24"/>
      <c r="AH248" s="137"/>
    </row>
    <row r="249" spans="1:34" ht="43.2" outlineLevel="1">
      <c r="A249" s="278">
        <v>249</v>
      </c>
      <c r="B249" s="331"/>
      <c r="C249" s="321" t="s">
        <v>335</v>
      </c>
      <c r="D249" s="322" t="s">
        <v>819</v>
      </c>
      <c r="E249" s="312">
        <v>3</v>
      </c>
      <c r="F249" s="370" t="s">
        <v>328</v>
      </c>
      <c r="G249" s="314" t="s">
        <v>334</v>
      </c>
      <c r="H249" s="951"/>
      <c r="I249" s="7"/>
      <c r="J249" s="49"/>
      <c r="K249" s="905" t="s">
        <v>951</v>
      </c>
      <c r="L249" s="70"/>
      <c r="M249" s="71"/>
      <c r="N249" s="11"/>
      <c r="O249" s="29"/>
      <c r="P249" s="30"/>
      <c r="Q249" s="14"/>
      <c r="R249" s="15"/>
      <c r="S249" s="16"/>
      <c r="T249" s="31"/>
      <c r="U249" s="14"/>
      <c r="V249" s="15"/>
      <c r="W249" s="16"/>
      <c r="X249" s="32"/>
      <c r="Y249" s="15"/>
      <c r="Z249" s="19"/>
      <c r="AA249" s="16"/>
      <c r="AB249" s="33"/>
      <c r="AC249" s="21"/>
      <c r="AD249" s="34"/>
      <c r="AE249" s="35"/>
      <c r="AF249" s="21"/>
      <c r="AG249" s="24"/>
      <c r="AH249" s="137"/>
    </row>
    <row r="250" spans="1:34" ht="43.2" outlineLevel="1">
      <c r="A250" s="277">
        <v>250</v>
      </c>
      <c r="B250" s="331"/>
      <c r="C250" s="311" t="s">
        <v>336</v>
      </c>
      <c r="D250" s="307" t="s">
        <v>817</v>
      </c>
      <c r="E250" s="312">
        <v>3</v>
      </c>
      <c r="F250" s="370" t="s">
        <v>328</v>
      </c>
      <c r="G250" s="314" t="s">
        <v>334</v>
      </c>
      <c r="H250" s="7"/>
      <c r="I250" s="7"/>
      <c r="J250" s="49"/>
      <c r="K250" s="905" t="s">
        <v>951</v>
      </c>
      <c r="L250" s="70"/>
      <c r="M250" s="71"/>
      <c r="N250" s="11"/>
      <c r="O250" s="29"/>
      <c r="P250" s="30"/>
      <c r="Q250" s="14"/>
      <c r="R250" s="15"/>
      <c r="S250" s="16"/>
      <c r="T250" s="31"/>
      <c r="U250" s="14"/>
      <c r="V250" s="15"/>
      <c r="W250" s="16"/>
      <c r="X250" s="32"/>
      <c r="Y250" s="15"/>
      <c r="Z250" s="19"/>
      <c r="AA250" s="16"/>
      <c r="AB250" s="33"/>
      <c r="AC250" s="21"/>
      <c r="AD250" s="34"/>
      <c r="AE250" s="35"/>
      <c r="AF250" s="21"/>
      <c r="AG250" s="24"/>
      <c r="AH250" s="137"/>
    </row>
    <row r="251" spans="1:34" ht="43.2" outlineLevel="1">
      <c r="A251" s="277">
        <v>251</v>
      </c>
      <c r="B251" s="331"/>
      <c r="C251" s="311" t="s">
        <v>337</v>
      </c>
      <c r="D251" s="307" t="s">
        <v>817</v>
      </c>
      <c r="E251" s="312">
        <v>3</v>
      </c>
      <c r="F251" s="370" t="s">
        <v>328</v>
      </c>
      <c r="G251" s="314" t="s">
        <v>334</v>
      </c>
      <c r="H251" s="7"/>
      <c r="I251" s="7"/>
      <c r="J251" s="49"/>
      <c r="K251" s="905" t="s">
        <v>951</v>
      </c>
      <c r="L251" s="70"/>
      <c r="M251" s="71"/>
      <c r="N251" s="11"/>
      <c r="O251" s="29"/>
      <c r="P251" s="30"/>
      <c r="Q251" s="14"/>
      <c r="R251" s="15"/>
      <c r="S251" s="16"/>
      <c r="T251" s="31"/>
      <c r="U251" s="14"/>
      <c r="V251" s="15"/>
      <c r="W251" s="16"/>
      <c r="X251" s="32"/>
      <c r="Y251" s="15"/>
      <c r="Z251" s="19"/>
      <c r="AA251" s="16"/>
      <c r="AB251" s="33"/>
      <c r="AC251" s="21"/>
      <c r="AD251" s="34"/>
      <c r="AE251" s="35"/>
      <c r="AF251" s="21"/>
      <c r="AG251" s="24"/>
      <c r="AH251" s="137"/>
    </row>
    <row r="252" spans="1:34" ht="43.2" outlineLevel="1">
      <c r="A252" s="293">
        <v>252</v>
      </c>
      <c r="B252" s="331"/>
      <c r="C252" s="311" t="s">
        <v>338</v>
      </c>
      <c r="D252" s="307" t="s">
        <v>817</v>
      </c>
      <c r="E252" s="312">
        <v>3</v>
      </c>
      <c r="F252" s="370" t="s">
        <v>328</v>
      </c>
      <c r="G252" s="314" t="s">
        <v>334</v>
      </c>
      <c r="H252" s="7"/>
      <c r="I252" s="951"/>
      <c r="J252" s="49"/>
      <c r="K252" s="905" t="s">
        <v>951</v>
      </c>
      <c r="L252" s="70"/>
      <c r="M252" s="71"/>
      <c r="N252" s="11"/>
      <c r="O252" s="29"/>
      <c r="P252" s="30"/>
      <c r="Q252" s="14"/>
      <c r="R252" s="15"/>
      <c r="S252" s="16"/>
      <c r="T252" s="31"/>
      <c r="U252" s="14"/>
      <c r="V252" s="15"/>
      <c r="W252" s="16"/>
      <c r="X252" s="32"/>
      <c r="Y252" s="15"/>
      <c r="Z252" s="19"/>
      <c r="AA252" s="16"/>
      <c r="AB252" s="33"/>
      <c r="AC252" s="21"/>
      <c r="AD252" s="34"/>
      <c r="AE252" s="35"/>
      <c r="AF252" s="21"/>
      <c r="AG252" s="24"/>
      <c r="AH252" s="137"/>
    </row>
    <row r="253" spans="1:34" ht="43.2" outlineLevel="1">
      <c r="A253" s="277">
        <v>253</v>
      </c>
      <c r="B253" s="331"/>
      <c r="C253" s="321" t="s">
        <v>339</v>
      </c>
      <c r="D253" s="322" t="s">
        <v>819</v>
      </c>
      <c r="E253" s="312">
        <v>3</v>
      </c>
      <c r="F253" s="370" t="s">
        <v>328</v>
      </c>
      <c r="G253" s="314" t="s">
        <v>334</v>
      </c>
      <c r="H253" s="951"/>
      <c r="I253" s="7"/>
      <c r="J253" s="49"/>
      <c r="K253" s="905" t="s">
        <v>951</v>
      </c>
      <c r="L253" s="70"/>
      <c r="M253" s="71"/>
      <c r="N253" s="11"/>
      <c r="O253" s="29"/>
      <c r="P253" s="30"/>
      <c r="Q253" s="14"/>
      <c r="R253" s="15"/>
      <c r="S253" s="16"/>
      <c r="T253" s="31"/>
      <c r="U253" s="14"/>
      <c r="V253" s="15"/>
      <c r="W253" s="16"/>
      <c r="X253" s="32"/>
      <c r="Y253" s="15"/>
      <c r="Z253" s="19"/>
      <c r="AA253" s="16"/>
      <c r="AB253" s="33"/>
      <c r="AC253" s="21"/>
      <c r="AD253" s="34"/>
      <c r="AE253" s="35"/>
      <c r="AF253" s="21"/>
      <c r="AG253" s="24"/>
      <c r="AH253" s="137"/>
    </row>
    <row r="254" spans="1:34" ht="43.2" outlineLevel="1">
      <c r="A254" s="277">
        <v>254</v>
      </c>
      <c r="B254" s="331"/>
      <c r="C254" s="311" t="s">
        <v>340</v>
      </c>
      <c r="D254" s="307" t="s">
        <v>817</v>
      </c>
      <c r="E254" s="312">
        <v>3</v>
      </c>
      <c r="F254" s="370" t="s">
        <v>328</v>
      </c>
      <c r="G254" s="314" t="s">
        <v>341</v>
      </c>
      <c r="H254" s="7"/>
      <c r="I254" s="954"/>
      <c r="J254" s="49"/>
      <c r="K254" s="905" t="s">
        <v>951</v>
      </c>
      <c r="L254" s="70"/>
      <c r="M254" s="71"/>
      <c r="N254" s="11"/>
      <c r="O254" s="29"/>
      <c r="P254" s="30"/>
      <c r="Q254" s="14"/>
      <c r="R254" s="15"/>
      <c r="S254" s="16"/>
      <c r="T254" s="31"/>
      <c r="U254" s="14"/>
      <c r="V254" s="15"/>
      <c r="W254" s="16"/>
      <c r="X254" s="32"/>
      <c r="Y254" s="15"/>
      <c r="Z254" s="19"/>
      <c r="AA254" s="16"/>
      <c r="AB254" s="33"/>
      <c r="AC254" s="21"/>
      <c r="AD254" s="34"/>
      <c r="AE254" s="35"/>
      <c r="AF254" s="21"/>
      <c r="AG254" s="24"/>
      <c r="AH254" s="137"/>
    </row>
    <row r="255" spans="1:34" ht="43.2" outlineLevel="1">
      <c r="A255" s="277">
        <v>255</v>
      </c>
      <c r="B255" s="331"/>
      <c r="C255" s="321" t="s">
        <v>342</v>
      </c>
      <c r="D255" s="322" t="s">
        <v>819</v>
      </c>
      <c r="E255" s="312">
        <v>3</v>
      </c>
      <c r="F255" s="370" t="s">
        <v>328</v>
      </c>
      <c r="G255" s="314" t="s">
        <v>341</v>
      </c>
      <c r="H255" s="955"/>
      <c r="I255" s="7"/>
      <c r="J255" s="49"/>
      <c r="K255" s="905" t="s">
        <v>951</v>
      </c>
      <c r="L255" s="70"/>
      <c r="M255" s="71"/>
      <c r="N255" s="11"/>
      <c r="O255" s="29"/>
      <c r="P255" s="30"/>
      <c r="Q255" s="14"/>
      <c r="R255" s="15"/>
      <c r="S255" s="16"/>
      <c r="T255" s="31"/>
      <c r="U255" s="14"/>
      <c r="V255" s="15"/>
      <c r="W255" s="16"/>
      <c r="X255" s="32"/>
      <c r="Y255" s="15"/>
      <c r="Z255" s="19"/>
      <c r="AA255" s="16"/>
      <c r="AB255" s="33"/>
      <c r="AC255" s="21"/>
      <c r="AD255" s="34"/>
      <c r="AE255" s="35"/>
      <c r="AF255" s="21"/>
      <c r="AG255" s="24"/>
      <c r="AH255" s="137"/>
    </row>
    <row r="256" spans="1:34" ht="43.2" outlineLevel="1">
      <c r="A256" s="278">
        <v>256</v>
      </c>
      <c r="B256" s="331"/>
      <c r="C256" s="311" t="s">
        <v>343</v>
      </c>
      <c r="D256" s="307" t="s">
        <v>817</v>
      </c>
      <c r="E256" s="312">
        <v>3</v>
      </c>
      <c r="F256" s="370" t="s">
        <v>328</v>
      </c>
      <c r="G256" s="314" t="s">
        <v>344</v>
      </c>
      <c r="H256" s="7"/>
      <c r="I256" s="956"/>
      <c r="J256" s="49"/>
      <c r="K256" s="905" t="s">
        <v>951</v>
      </c>
      <c r="L256" s="70"/>
      <c r="M256" s="71"/>
      <c r="N256" s="11"/>
      <c r="O256" s="29"/>
      <c r="P256" s="30"/>
      <c r="Q256" s="14"/>
      <c r="R256" s="15"/>
      <c r="S256" s="16"/>
      <c r="T256" s="31"/>
      <c r="U256" s="14"/>
      <c r="V256" s="15"/>
      <c r="W256" s="16"/>
      <c r="X256" s="32"/>
      <c r="Y256" s="15"/>
      <c r="Z256" s="19"/>
      <c r="AA256" s="16"/>
      <c r="AB256" s="33"/>
      <c r="AC256" s="21"/>
      <c r="AD256" s="34"/>
      <c r="AE256" s="35"/>
      <c r="AF256" s="21"/>
      <c r="AG256" s="24"/>
      <c r="AH256" s="137"/>
    </row>
    <row r="257" spans="1:39" ht="43.8" outlineLevel="1" thickBot="1">
      <c r="A257" s="277">
        <v>257</v>
      </c>
      <c r="B257" s="371"/>
      <c r="C257" s="372" t="s">
        <v>345</v>
      </c>
      <c r="D257" s="373" t="s">
        <v>819</v>
      </c>
      <c r="E257" s="355">
        <v>3</v>
      </c>
      <c r="F257" s="374" t="s">
        <v>328</v>
      </c>
      <c r="G257" s="357" t="s">
        <v>344</v>
      </c>
      <c r="H257" s="952"/>
      <c r="I257" s="205"/>
      <c r="J257" s="160"/>
      <c r="K257" s="907" t="s">
        <v>951</v>
      </c>
      <c r="L257" s="141"/>
      <c r="M257" s="168"/>
      <c r="N257" s="77"/>
      <c r="O257" s="78"/>
      <c r="P257" s="79"/>
      <c r="Q257" s="80"/>
      <c r="R257" s="81"/>
      <c r="S257" s="82"/>
      <c r="T257" s="83"/>
      <c r="U257" s="80"/>
      <c r="V257" s="81"/>
      <c r="W257" s="82"/>
      <c r="X257" s="84"/>
      <c r="Y257" s="81"/>
      <c r="Z257" s="81"/>
      <c r="AA257" s="82"/>
      <c r="AB257" s="85"/>
      <c r="AC257" s="86"/>
      <c r="AD257" s="87"/>
      <c r="AE257" s="88"/>
      <c r="AF257" s="86"/>
      <c r="AG257" s="89"/>
      <c r="AH257" s="142"/>
    </row>
    <row r="258" spans="1:39" ht="131.4" customHeight="1" outlineLevel="1" thickBot="1">
      <c r="A258" s="277">
        <v>258</v>
      </c>
      <c r="B258" s="413"/>
      <c r="C258" s="414"/>
      <c r="D258" s="415"/>
      <c r="E258" s="416"/>
      <c r="F258" s="417" t="s">
        <v>900</v>
      </c>
      <c r="G258" s="958" t="s">
        <v>833</v>
      </c>
      <c r="H258" s="957"/>
      <c r="I258" s="207"/>
      <c r="J258" s="206"/>
      <c r="K258" s="913" t="s">
        <v>951</v>
      </c>
      <c r="L258" s="208"/>
      <c r="M258" s="209"/>
      <c r="N258" s="77"/>
      <c r="O258" s="78"/>
      <c r="P258" s="79"/>
      <c r="Q258" s="80"/>
      <c r="R258" s="81"/>
      <c r="S258" s="82"/>
      <c r="T258" s="83"/>
      <c r="U258" s="80"/>
      <c r="V258" s="81"/>
      <c r="W258" s="82"/>
      <c r="X258" s="84"/>
      <c r="Y258" s="81"/>
      <c r="Z258" s="81"/>
      <c r="AA258" s="82"/>
      <c r="AB258" s="85"/>
      <c r="AC258" s="86"/>
      <c r="AD258" s="87"/>
      <c r="AE258" s="88"/>
      <c r="AF258" s="86"/>
      <c r="AG258" s="24"/>
      <c r="AH258" s="178"/>
    </row>
    <row r="259" spans="1:39" ht="28.2" customHeight="1" outlineLevel="1" thickBot="1">
      <c r="A259" s="293">
        <v>259</v>
      </c>
      <c r="B259" s="376"/>
      <c r="C259" s="781" t="s">
        <v>850</v>
      </c>
      <c r="D259" s="782"/>
      <c r="E259" s="782"/>
      <c r="F259" s="782"/>
      <c r="G259" s="783"/>
      <c r="H259" s="563">
        <f>COUNTIF(H237:H243,"x")-IF(AND(H237="x",H239="x"),1,0)</f>
        <v>0</v>
      </c>
      <c r="I259" s="654">
        <f>COUNTIF(I237:I243,"x")</f>
        <v>0</v>
      </c>
      <c r="J259" s="570"/>
      <c r="K259" s="570"/>
      <c r="L259" s="605"/>
      <c r="M259" s="568"/>
      <c r="N259" s="569"/>
      <c r="O259" s="570"/>
      <c r="P259" s="570"/>
      <c r="Q259" s="144"/>
      <c r="R259" s="92"/>
      <c r="S259" s="188"/>
      <c r="T259" s="189"/>
      <c r="U259" s="144"/>
      <c r="V259" s="92"/>
      <c r="W259" s="188"/>
      <c r="X259" s="189"/>
      <c r="Y259" s="144"/>
      <c r="Z259" s="92"/>
      <c r="AA259" s="188"/>
      <c r="AB259" s="110"/>
      <c r="AC259" s="91"/>
      <c r="AD259" s="92"/>
      <c r="AE259" s="190"/>
      <c r="AF259" s="91"/>
      <c r="AG259" s="210"/>
      <c r="AH259" s="210"/>
    </row>
    <row r="260" spans="1:39" ht="28.2" customHeight="1" outlineLevel="1" thickBot="1">
      <c r="A260" s="277">
        <v>260</v>
      </c>
      <c r="B260" s="376"/>
      <c r="C260" s="781" t="s">
        <v>822</v>
      </c>
      <c r="D260" s="782"/>
      <c r="E260" s="782"/>
      <c r="F260" s="782"/>
      <c r="G260" s="783"/>
      <c r="H260" s="655">
        <f>COUNTIF(H245:H257,"x")</f>
        <v>0</v>
      </c>
      <c r="I260" s="654">
        <f>COUNTIF(I245:I257,"x")</f>
        <v>0</v>
      </c>
      <c r="J260" s="570"/>
      <c r="K260" s="570"/>
      <c r="L260" s="605"/>
      <c r="M260" s="568"/>
      <c r="N260" s="569"/>
      <c r="O260" s="570"/>
      <c r="P260" s="570"/>
      <c r="Q260" s="191"/>
      <c r="R260" s="94"/>
      <c r="S260" s="117"/>
      <c r="T260" s="192"/>
      <c r="U260" s="191"/>
      <c r="V260" s="94"/>
      <c r="W260" s="117"/>
      <c r="X260" s="192"/>
      <c r="Y260" s="191"/>
      <c r="Z260" s="94"/>
      <c r="AA260" s="117"/>
      <c r="AB260" s="193"/>
      <c r="AC260" s="91"/>
      <c r="AD260" s="94"/>
      <c r="AE260" s="194"/>
      <c r="AF260" s="91"/>
      <c r="AG260" s="211"/>
      <c r="AH260" s="211"/>
    </row>
    <row r="261" spans="1:39" ht="26.4" outlineLevel="1" thickBot="1">
      <c r="A261" s="277">
        <v>261</v>
      </c>
      <c r="B261" s="336"/>
      <c r="C261" s="806" t="s">
        <v>766</v>
      </c>
      <c r="D261" s="807"/>
      <c r="E261" s="807"/>
      <c r="F261" s="807"/>
      <c r="G261" s="808"/>
      <c r="H261" s="763" t="str">
        <f>IF(AND(H262="Übererfüllt",(H259+I259+I260)&gt;=11),"Deutlich übererfüllt","Verfehlt")</f>
        <v>Verfehlt</v>
      </c>
      <c r="I261" s="764"/>
      <c r="J261" s="838" t="s">
        <v>859</v>
      </c>
      <c r="K261" s="618"/>
      <c r="L261" s="567"/>
      <c r="M261" s="574"/>
      <c r="N261" s="575"/>
      <c r="O261" s="565"/>
      <c r="P261" s="576"/>
      <c r="Q261" s="100"/>
      <c r="R261" s="101"/>
      <c r="S261" s="102"/>
      <c r="T261" s="99"/>
      <c r="U261" s="100"/>
      <c r="V261" s="101"/>
      <c r="W261" s="102"/>
      <c r="X261" s="99"/>
      <c r="Y261" s="100"/>
      <c r="Z261" s="101"/>
      <c r="AA261" s="102"/>
      <c r="AB261" s="110"/>
      <c r="AC261" s="98"/>
      <c r="AD261" s="105"/>
      <c r="AE261" s="105"/>
      <c r="AF261" s="98"/>
      <c r="AG261" s="106"/>
      <c r="AH261" s="107"/>
    </row>
    <row r="262" spans="1:39" ht="113.4" customHeight="1" outlineLevel="1" thickBot="1">
      <c r="A262" s="277">
        <v>262</v>
      </c>
      <c r="B262" s="337"/>
      <c r="C262" s="821" t="s">
        <v>858</v>
      </c>
      <c r="D262" s="810"/>
      <c r="E262" s="810"/>
      <c r="F262" s="810"/>
      <c r="G262" s="811"/>
      <c r="H262" s="765" t="str">
        <f>IF(AND(H259&gt;=1,I260&gt;=7,I258="x"),"Übererfüllt","Verfehlt")</f>
        <v>Verfehlt</v>
      </c>
      <c r="I262" s="766"/>
      <c r="J262" s="839"/>
      <c r="K262" s="573"/>
      <c r="L262" s="581"/>
      <c r="M262" s="568"/>
      <c r="N262" s="569"/>
      <c r="O262" s="582"/>
      <c r="P262" s="578"/>
      <c r="Q262" s="108"/>
      <c r="R262" s="102"/>
      <c r="S262" s="109"/>
      <c r="T262" s="105"/>
      <c r="U262" s="108"/>
      <c r="V262" s="102"/>
      <c r="W262" s="109"/>
      <c r="X262" s="105"/>
      <c r="Y262" s="108"/>
      <c r="Z262" s="102"/>
      <c r="AA262" s="109"/>
      <c r="AB262" s="110"/>
      <c r="AC262" s="91"/>
      <c r="AD262" s="104"/>
      <c r="AE262" s="105"/>
      <c r="AF262" s="91"/>
      <c r="AG262" s="106"/>
      <c r="AH262" s="107"/>
    </row>
    <row r="263" spans="1:39" ht="98.4" customHeight="1" outlineLevel="1" thickBot="1">
      <c r="A263" s="278">
        <v>263</v>
      </c>
      <c r="B263" s="386"/>
      <c r="C263" s="784" t="s">
        <v>857</v>
      </c>
      <c r="D263" s="785"/>
      <c r="E263" s="785"/>
      <c r="F263" s="785"/>
      <c r="G263" s="786"/>
      <c r="H263" s="761" t="str">
        <f>IF(OR(AND(H259&gt;=1,H260&gt;=7),H262="übererfüllt"),"Erfüllt","Verfehlt")</f>
        <v>Verfehlt</v>
      </c>
      <c r="I263" s="762"/>
      <c r="J263" s="890"/>
      <c r="K263" s="622"/>
      <c r="L263" s="591"/>
      <c r="M263" s="623"/>
      <c r="N263" s="624"/>
      <c r="O263" s="571"/>
      <c r="P263" s="572"/>
      <c r="Q263" s="102"/>
      <c r="R263" s="111"/>
      <c r="S263" s="112"/>
      <c r="T263" s="105"/>
      <c r="U263" s="102"/>
      <c r="V263" s="111"/>
      <c r="W263" s="112"/>
      <c r="X263" s="105"/>
      <c r="Y263" s="102"/>
      <c r="Z263" s="111"/>
      <c r="AA263" s="112"/>
      <c r="AB263" s="161"/>
      <c r="AC263" s="169"/>
      <c r="AD263" s="95"/>
      <c r="AE263" s="95"/>
      <c r="AF263" s="169"/>
      <c r="AG263" s="106"/>
      <c r="AH263" s="170"/>
    </row>
    <row r="264" spans="1:39" s="52" customFormat="1" ht="25.8" outlineLevel="1">
      <c r="A264" s="277">
        <v>264</v>
      </c>
      <c r="B264" s="387"/>
      <c r="C264" s="387"/>
      <c r="D264" s="341"/>
      <c r="E264" s="342"/>
      <c r="F264" s="342"/>
      <c r="G264" s="342"/>
      <c r="H264" s="592"/>
      <c r="I264" s="592"/>
      <c r="J264" s="340"/>
      <c r="K264" s="451"/>
      <c r="L264" s="342"/>
      <c r="M264" s="342"/>
      <c r="N264" s="387"/>
      <c r="O264" s="387"/>
      <c r="P264" s="342"/>
      <c r="Q264" s="120"/>
      <c r="R264" s="120"/>
      <c r="S264" s="120"/>
      <c r="T264" s="119"/>
      <c r="U264" s="120"/>
      <c r="V264" s="120"/>
      <c r="W264" s="120"/>
      <c r="X264" s="126"/>
      <c r="Y264" s="120"/>
      <c r="Z264" s="120"/>
      <c r="AA264" s="120"/>
      <c r="AB264" s="119"/>
      <c r="AC264" s="126"/>
      <c r="AD264" s="126"/>
      <c r="AE264" s="125"/>
      <c r="AF264" s="126"/>
      <c r="AG264" s="120"/>
      <c r="AH264" s="119"/>
      <c r="AI264" s="119"/>
      <c r="AJ264" s="119"/>
      <c r="AK264" s="119"/>
      <c r="AL264" s="119"/>
      <c r="AM264" s="119"/>
    </row>
    <row r="265" spans="1:39" ht="26.4" outlineLevel="1" thickBot="1">
      <c r="A265" s="277">
        <v>265</v>
      </c>
      <c r="B265" s="343"/>
      <c r="C265" s="339"/>
      <c r="D265" s="344"/>
      <c r="E265" s="345"/>
      <c r="F265" s="345"/>
      <c r="G265" s="345"/>
      <c r="H265" s="593"/>
      <c r="I265" s="593"/>
      <c r="J265" s="501"/>
      <c r="K265" s="367"/>
      <c r="L265" s="339"/>
      <c r="M265" s="387"/>
      <c r="N265" s="595"/>
      <c r="O265" s="339"/>
      <c r="P265" s="596"/>
      <c r="Q265" s="120"/>
      <c r="R265" s="120"/>
      <c r="S265" s="120"/>
      <c r="T265" s="128"/>
      <c r="U265" s="120"/>
      <c r="V265" s="120"/>
      <c r="W265" s="120"/>
      <c r="X265" s="128"/>
      <c r="Y265" s="120"/>
      <c r="Z265" s="121"/>
      <c r="AA265" s="121"/>
      <c r="AB265" s="124"/>
      <c r="AC265" s="124"/>
      <c r="AD265" s="124"/>
      <c r="AE265" s="125"/>
      <c r="AF265" s="124"/>
      <c r="AG265" s="129"/>
      <c r="AH265" s="126"/>
      <c r="AI265" s="119"/>
      <c r="AJ265" s="127"/>
      <c r="AK265" s="127"/>
      <c r="AL265" s="127"/>
      <c r="AM265" s="127"/>
    </row>
    <row r="266" spans="1:39" ht="26.4" outlineLevel="1" thickBot="1">
      <c r="A266" s="293">
        <v>266</v>
      </c>
      <c r="B266" s="346" t="s">
        <v>346</v>
      </c>
      <c r="C266" s="347"/>
      <c r="D266" s="348"/>
      <c r="E266" s="349"/>
      <c r="F266" s="350"/>
      <c r="G266" s="350"/>
      <c r="H266" s="597" t="s">
        <v>893</v>
      </c>
      <c r="I266" s="598" t="s">
        <v>894</v>
      </c>
      <c r="J266" s="599"/>
      <c r="K266" s="600"/>
      <c r="L266" s="347"/>
      <c r="M266" s="601"/>
      <c r="N266" s="347"/>
      <c r="O266" s="347"/>
      <c r="P266" s="602"/>
      <c r="Q266" s="182"/>
      <c r="R266" s="183"/>
      <c r="S266" s="183"/>
      <c r="T266" s="184"/>
      <c r="U266" s="133"/>
      <c r="V266" s="134"/>
      <c r="W266" s="134"/>
      <c r="X266" s="135"/>
      <c r="Y266" s="134"/>
      <c r="Z266" s="136"/>
      <c r="AA266" s="136"/>
      <c r="AB266" s="130"/>
      <c r="AC266" s="130"/>
      <c r="AD266" s="130"/>
      <c r="AE266" s="132"/>
      <c r="AF266" s="130"/>
      <c r="AG266" s="134"/>
      <c r="AH266" s="135"/>
    </row>
    <row r="267" spans="1:39" ht="28.8" outlineLevel="1">
      <c r="A267" s="277">
        <v>267</v>
      </c>
      <c r="B267" s="330"/>
      <c r="C267" s="306" t="s">
        <v>347</v>
      </c>
      <c r="D267" s="307" t="s">
        <v>817</v>
      </c>
      <c r="E267" s="308">
        <v>1</v>
      </c>
      <c r="F267" s="412" t="s">
        <v>348</v>
      </c>
      <c r="G267" s="310" t="s">
        <v>349</v>
      </c>
      <c r="H267" s="7"/>
      <c r="I267" s="959"/>
      <c r="J267" s="166"/>
      <c r="K267" s="905" t="s">
        <v>938</v>
      </c>
      <c r="L267" s="70"/>
      <c r="M267" s="71"/>
      <c r="N267" s="11"/>
      <c r="O267" s="12"/>
      <c r="P267" s="13"/>
      <c r="Q267" s="14"/>
      <c r="R267" s="15"/>
      <c r="S267" s="16"/>
      <c r="T267" s="17"/>
      <c r="U267" s="14"/>
      <c r="V267" s="15"/>
      <c r="W267" s="16"/>
      <c r="X267" s="18"/>
      <c r="Y267" s="15"/>
      <c r="Z267" s="19"/>
      <c r="AA267" s="16"/>
      <c r="AB267" s="20"/>
      <c r="AC267" s="21"/>
      <c r="AD267" s="22"/>
      <c r="AE267" s="23"/>
      <c r="AF267" s="21"/>
      <c r="AG267" s="24"/>
      <c r="AH267" s="137"/>
    </row>
    <row r="268" spans="1:39" ht="25.8" outlineLevel="1">
      <c r="A268" s="277">
        <v>268</v>
      </c>
      <c r="B268" s="331"/>
      <c r="C268" s="311" t="s">
        <v>350</v>
      </c>
      <c r="D268" s="307" t="s">
        <v>817</v>
      </c>
      <c r="E268" s="312">
        <v>1</v>
      </c>
      <c r="F268" s="370" t="s">
        <v>351</v>
      </c>
      <c r="G268" s="314" t="s">
        <v>352</v>
      </c>
      <c r="H268" s="7"/>
      <c r="I268" s="959"/>
      <c r="J268" s="49"/>
      <c r="K268" s="905" t="s">
        <v>938</v>
      </c>
      <c r="L268" s="70"/>
      <c r="M268" s="71"/>
      <c r="N268" s="11"/>
      <c r="O268" s="29"/>
      <c r="P268" s="30"/>
      <c r="Q268" s="14"/>
      <c r="R268" s="15"/>
      <c r="S268" s="16"/>
      <c r="T268" s="31"/>
      <c r="U268" s="14"/>
      <c r="V268" s="15"/>
      <c r="W268" s="16"/>
      <c r="X268" s="32"/>
      <c r="Y268" s="15"/>
      <c r="Z268" s="19"/>
      <c r="AA268" s="16"/>
      <c r="AB268" s="33"/>
      <c r="AC268" s="21"/>
      <c r="AD268" s="34"/>
      <c r="AE268" s="35"/>
      <c r="AF268" s="21"/>
      <c r="AG268" s="24"/>
      <c r="AH268" s="137"/>
    </row>
    <row r="269" spans="1:39" ht="28.8" outlineLevel="1">
      <c r="A269" s="277">
        <v>269</v>
      </c>
      <c r="B269" s="331"/>
      <c r="C269" s="321" t="s">
        <v>353</v>
      </c>
      <c r="D269" s="322" t="s">
        <v>819</v>
      </c>
      <c r="E269" s="312">
        <v>1</v>
      </c>
      <c r="F269" s="370" t="s">
        <v>348</v>
      </c>
      <c r="G269" s="314" t="s">
        <v>349</v>
      </c>
      <c r="H269" s="959"/>
      <c r="I269" s="7"/>
      <c r="J269" s="49"/>
      <c r="K269" s="905" t="s">
        <v>938</v>
      </c>
      <c r="L269" s="70"/>
      <c r="M269" s="71"/>
      <c r="N269" s="11"/>
      <c r="O269" s="29"/>
      <c r="P269" s="30"/>
      <c r="Q269" s="14"/>
      <c r="R269" s="15"/>
      <c r="S269" s="16"/>
      <c r="T269" s="31"/>
      <c r="U269" s="14"/>
      <c r="V269" s="15"/>
      <c r="W269" s="16"/>
      <c r="X269" s="32"/>
      <c r="Y269" s="15"/>
      <c r="Z269" s="19"/>
      <c r="AA269" s="16"/>
      <c r="AB269" s="33"/>
      <c r="AC269" s="21"/>
      <c r="AD269" s="34"/>
      <c r="AE269" s="35"/>
      <c r="AF269" s="21"/>
      <c r="AG269" s="24"/>
      <c r="AH269" s="137"/>
    </row>
    <row r="270" spans="1:39" ht="28.8" outlineLevel="1">
      <c r="A270" s="278">
        <v>270</v>
      </c>
      <c r="B270" s="331"/>
      <c r="C270" s="321" t="s">
        <v>354</v>
      </c>
      <c r="D270" s="322" t="s">
        <v>819</v>
      </c>
      <c r="E270" s="312">
        <v>1</v>
      </c>
      <c r="F270" s="370" t="s">
        <v>348</v>
      </c>
      <c r="G270" s="314" t="s">
        <v>349</v>
      </c>
      <c r="H270" s="960"/>
      <c r="I270" s="212"/>
      <c r="J270" s="49"/>
      <c r="K270" s="905" t="s">
        <v>938</v>
      </c>
      <c r="L270" s="70"/>
      <c r="M270" s="71"/>
      <c r="N270" s="11"/>
      <c r="O270" s="29"/>
      <c r="P270" s="30"/>
      <c r="Q270" s="14"/>
      <c r="R270" s="15"/>
      <c r="S270" s="16"/>
      <c r="T270" s="31"/>
      <c r="U270" s="14"/>
      <c r="V270" s="15"/>
      <c r="W270" s="16"/>
      <c r="X270" s="32"/>
      <c r="Y270" s="15"/>
      <c r="Z270" s="19"/>
      <c r="AA270" s="16"/>
      <c r="AB270" s="33"/>
      <c r="AC270" s="21"/>
      <c r="AD270" s="34"/>
      <c r="AE270" s="35"/>
      <c r="AF270" s="21"/>
      <c r="AG270" s="24"/>
      <c r="AH270" s="137"/>
    </row>
    <row r="271" spans="1:39" customFormat="1" ht="25.8" outlineLevel="1">
      <c r="A271" s="277">
        <v>271</v>
      </c>
      <c r="B271" s="333"/>
      <c r="C271" s="419"/>
      <c r="D271" s="420"/>
      <c r="E271" s="317"/>
      <c r="F271" s="421"/>
      <c r="G271" s="319" t="s">
        <v>887</v>
      </c>
      <c r="H271" s="737"/>
      <c r="I271" s="445"/>
      <c r="J271" s="445"/>
      <c r="K271" s="906"/>
      <c r="L271" s="731"/>
      <c r="M271" s="692"/>
      <c r="N271" s="693"/>
      <c r="O271" s="694"/>
      <c r="P271" s="695"/>
      <c r="Q271" s="696"/>
      <c r="R271" s="697"/>
      <c r="S271" s="698"/>
      <c r="T271" s="699"/>
      <c r="U271" s="696"/>
      <c r="V271" s="697"/>
      <c r="W271" s="698"/>
      <c r="X271" s="700"/>
      <c r="Y271" s="697"/>
      <c r="Z271" s="697"/>
      <c r="AA271" s="698"/>
      <c r="AB271" s="701"/>
      <c r="AC271" s="693"/>
      <c r="AD271" s="702"/>
      <c r="AE271" s="703"/>
      <c r="AF271" s="693"/>
      <c r="AG271" s="704"/>
      <c r="AH271" s="705"/>
    </row>
    <row r="272" spans="1:39" ht="25.8" outlineLevel="1">
      <c r="A272" s="277">
        <v>272</v>
      </c>
      <c r="B272" s="331"/>
      <c r="C272" s="321" t="s">
        <v>355</v>
      </c>
      <c r="D272" s="322" t="s">
        <v>819</v>
      </c>
      <c r="E272" s="312">
        <v>1</v>
      </c>
      <c r="F272" s="370" t="s">
        <v>356</v>
      </c>
      <c r="G272" s="314" t="s">
        <v>357</v>
      </c>
      <c r="H272" s="959"/>
      <c r="I272" s="7"/>
      <c r="J272" s="49"/>
      <c r="K272" s="905" t="s">
        <v>938</v>
      </c>
      <c r="L272" s="70"/>
      <c r="M272" s="71"/>
      <c r="N272" s="11"/>
      <c r="O272" s="29"/>
      <c r="P272" s="30"/>
      <c r="Q272" s="14"/>
      <c r="R272" s="15"/>
      <c r="S272" s="16"/>
      <c r="T272" s="31"/>
      <c r="U272" s="14"/>
      <c r="V272" s="15"/>
      <c r="W272" s="16"/>
      <c r="X272" s="32"/>
      <c r="Y272" s="15"/>
      <c r="Z272" s="19"/>
      <c r="AA272" s="16"/>
      <c r="AB272" s="33"/>
      <c r="AC272" s="21"/>
      <c r="AD272" s="34"/>
      <c r="AE272" s="35"/>
      <c r="AF272" s="21"/>
      <c r="AG272" s="24"/>
      <c r="AH272" s="137"/>
    </row>
    <row r="273" spans="1:39" ht="25.8" outlineLevel="1">
      <c r="A273" s="293">
        <v>273</v>
      </c>
      <c r="B273" s="331"/>
      <c r="C273" s="321" t="s">
        <v>358</v>
      </c>
      <c r="D273" s="322" t="s">
        <v>819</v>
      </c>
      <c r="E273" s="312">
        <v>1</v>
      </c>
      <c r="F273" s="370" t="s">
        <v>356</v>
      </c>
      <c r="G273" s="314" t="s">
        <v>357</v>
      </c>
      <c r="H273" s="959"/>
      <c r="I273" s="7"/>
      <c r="J273" s="49"/>
      <c r="K273" s="905" t="s">
        <v>938</v>
      </c>
      <c r="L273" s="70"/>
      <c r="M273" s="71"/>
      <c r="N273" s="11"/>
      <c r="O273" s="29"/>
      <c r="P273" s="30"/>
      <c r="Q273" s="14"/>
      <c r="R273" s="15"/>
      <c r="S273" s="16"/>
      <c r="T273" s="31"/>
      <c r="U273" s="14"/>
      <c r="V273" s="15"/>
      <c r="W273" s="16"/>
      <c r="X273" s="32"/>
      <c r="Y273" s="15"/>
      <c r="Z273" s="19"/>
      <c r="AA273" s="16"/>
      <c r="AB273" s="33"/>
      <c r="AC273" s="21"/>
      <c r="AD273" s="34"/>
      <c r="AE273" s="35"/>
      <c r="AF273" s="21"/>
      <c r="AG273" s="24"/>
      <c r="AH273" s="137"/>
    </row>
    <row r="274" spans="1:39" ht="28.8" outlineLevel="1">
      <c r="A274" s="277">
        <v>274</v>
      </c>
      <c r="B274" s="331"/>
      <c r="C274" s="321" t="s">
        <v>359</v>
      </c>
      <c r="D274" s="322" t="s">
        <v>819</v>
      </c>
      <c r="E274" s="312">
        <v>2</v>
      </c>
      <c r="F274" s="370" t="s">
        <v>360</v>
      </c>
      <c r="G274" s="314" t="s">
        <v>361</v>
      </c>
      <c r="H274" s="959"/>
      <c r="I274" s="7"/>
      <c r="J274" s="49"/>
      <c r="K274" s="905" t="s">
        <v>938</v>
      </c>
      <c r="L274" s="70"/>
      <c r="M274" s="71"/>
      <c r="N274" s="11"/>
      <c r="O274" s="29"/>
      <c r="P274" s="30"/>
      <c r="Q274" s="14"/>
      <c r="R274" s="15"/>
      <c r="S274" s="16"/>
      <c r="T274" s="31"/>
      <c r="U274" s="14"/>
      <c r="V274" s="15"/>
      <c r="W274" s="16"/>
      <c r="X274" s="32"/>
      <c r="Y274" s="15"/>
      <c r="Z274" s="19"/>
      <c r="AA274" s="16"/>
      <c r="AB274" s="33"/>
      <c r="AC274" s="21"/>
      <c r="AD274" s="34"/>
      <c r="AE274" s="35"/>
      <c r="AF274" s="21"/>
      <c r="AG274" s="24"/>
      <c r="AH274" s="137"/>
    </row>
    <row r="275" spans="1:39" ht="29.4" outlineLevel="1" thickBot="1">
      <c r="A275" s="277">
        <v>275</v>
      </c>
      <c r="B275" s="371"/>
      <c r="C275" s="372" t="s">
        <v>362</v>
      </c>
      <c r="D275" s="373" t="s">
        <v>819</v>
      </c>
      <c r="E275" s="355">
        <v>2</v>
      </c>
      <c r="F275" s="374" t="s">
        <v>363</v>
      </c>
      <c r="G275" s="357" t="s">
        <v>364</v>
      </c>
      <c r="H275" s="952"/>
      <c r="I275" s="54"/>
      <c r="J275" s="160"/>
      <c r="K275" s="907" t="s">
        <v>938</v>
      </c>
      <c r="L275" s="141"/>
      <c r="M275" s="168"/>
      <c r="N275" s="77"/>
      <c r="O275" s="78"/>
      <c r="P275" s="79"/>
      <c r="Q275" s="80"/>
      <c r="R275" s="81"/>
      <c r="S275" s="82"/>
      <c r="T275" s="83"/>
      <c r="U275" s="80"/>
      <c r="V275" s="81"/>
      <c r="W275" s="82"/>
      <c r="X275" s="84"/>
      <c r="Y275" s="81"/>
      <c r="Z275" s="81"/>
      <c r="AA275" s="82"/>
      <c r="AB275" s="85"/>
      <c r="AC275" s="86"/>
      <c r="AD275" s="87"/>
      <c r="AE275" s="88"/>
      <c r="AF275" s="86"/>
      <c r="AG275" s="89"/>
      <c r="AH275" s="142"/>
    </row>
    <row r="276" spans="1:39" ht="28.2" customHeight="1" outlineLevel="1" thickBot="1">
      <c r="A276" s="277">
        <v>276</v>
      </c>
      <c r="B276" s="376"/>
      <c r="C276" s="792" t="s">
        <v>888</v>
      </c>
      <c r="D276" s="793"/>
      <c r="E276" s="793"/>
      <c r="F276" s="793"/>
      <c r="G276" s="794"/>
      <c r="H276" s="655">
        <f>COUNTIF(H267:H275,"x")</f>
        <v>0</v>
      </c>
      <c r="I276" s="654">
        <f>COUNTIF(I267:I275,"x")+IF(I270="xx",2-COUNTIF(I269,"x"),0)</f>
        <v>0</v>
      </c>
      <c r="J276" s="570"/>
      <c r="K276" s="570"/>
      <c r="L276" s="605"/>
      <c r="M276" s="568"/>
      <c r="N276" s="569"/>
      <c r="O276" s="570"/>
      <c r="P276" s="570"/>
      <c r="Q276" s="93"/>
      <c r="R276" s="92"/>
      <c r="S276" s="92"/>
      <c r="T276" s="93"/>
      <c r="U276" s="93"/>
      <c r="V276" s="92"/>
      <c r="W276" s="92"/>
      <c r="X276" s="93"/>
      <c r="Y276" s="93"/>
      <c r="Z276" s="92"/>
      <c r="AA276" s="92"/>
      <c r="AB276" s="93"/>
      <c r="AC276" s="91"/>
      <c r="AD276" s="94"/>
      <c r="AE276" s="95"/>
      <c r="AF276" s="91"/>
      <c r="AG276" s="94"/>
      <c r="AH276" s="96"/>
    </row>
    <row r="277" spans="1:39" ht="26.4" customHeight="1" outlineLevel="1" thickBot="1">
      <c r="A277" s="278">
        <v>277</v>
      </c>
      <c r="B277" s="336"/>
      <c r="C277" s="806" t="s">
        <v>767</v>
      </c>
      <c r="D277" s="807"/>
      <c r="E277" s="807"/>
      <c r="F277" s="807"/>
      <c r="G277" s="808"/>
      <c r="H277" s="763" t="str">
        <f>IF(AND(H279="Erfüllt",I276&gt;=4),"Deutlich übererfüllt","Verfehlt")</f>
        <v>Verfehlt</v>
      </c>
      <c r="I277" s="764"/>
      <c r="J277" s="838" t="s">
        <v>859</v>
      </c>
      <c r="K277" s="618"/>
      <c r="L277" s="567"/>
      <c r="M277" s="574"/>
      <c r="N277" s="575"/>
      <c r="O277" s="565"/>
      <c r="P277" s="576"/>
      <c r="Q277" s="100"/>
      <c r="R277" s="101"/>
      <c r="S277" s="102"/>
      <c r="T277" s="99"/>
      <c r="U277" s="100"/>
      <c r="V277" s="101"/>
      <c r="W277" s="102"/>
      <c r="X277" s="99"/>
      <c r="Y277" s="100"/>
      <c r="Z277" s="101"/>
      <c r="AA277" s="102"/>
      <c r="AB277" s="103"/>
      <c r="AC277" s="98"/>
      <c r="AD277" s="146"/>
      <c r="AE277" s="99"/>
      <c r="AF277" s="98"/>
      <c r="AG277" s="106"/>
      <c r="AH277" s="147"/>
    </row>
    <row r="278" spans="1:39" ht="26.4" customHeight="1" outlineLevel="1" thickBot="1">
      <c r="A278" s="277">
        <v>278</v>
      </c>
      <c r="B278" s="337"/>
      <c r="C278" s="821" t="s">
        <v>768</v>
      </c>
      <c r="D278" s="810"/>
      <c r="E278" s="810"/>
      <c r="F278" s="810"/>
      <c r="G278" s="811"/>
      <c r="H278" s="765" t="str">
        <f>IF(AND(H279="Erfüllt",I276&gt;=2),"Übererfüllt","Verfehlt")</f>
        <v>Verfehlt</v>
      </c>
      <c r="I278" s="766"/>
      <c r="J278" s="839"/>
      <c r="K278" s="573"/>
      <c r="L278" s="581"/>
      <c r="M278" s="568"/>
      <c r="N278" s="569"/>
      <c r="O278" s="582"/>
      <c r="P278" s="578"/>
      <c r="Q278" s="108"/>
      <c r="R278" s="102"/>
      <c r="S278" s="109"/>
      <c r="T278" s="105"/>
      <c r="U278" s="108"/>
      <c r="V278" s="102"/>
      <c r="W278" s="109"/>
      <c r="X278" s="105"/>
      <c r="Y278" s="108"/>
      <c r="Z278" s="102"/>
      <c r="AA278" s="109"/>
      <c r="AB278" s="110"/>
      <c r="AC278" s="91"/>
      <c r="AD278" s="104"/>
      <c r="AE278" s="105"/>
      <c r="AF278" s="91"/>
      <c r="AG278" s="106"/>
      <c r="AH278" s="107"/>
    </row>
    <row r="279" spans="1:39" ht="26.4" outlineLevel="1" thickBot="1">
      <c r="A279" s="277">
        <v>279</v>
      </c>
      <c r="B279" s="377"/>
      <c r="C279" s="784" t="s">
        <v>769</v>
      </c>
      <c r="D279" s="785"/>
      <c r="E279" s="785"/>
      <c r="F279" s="785"/>
      <c r="G279" s="786"/>
      <c r="H279" s="761" t="str">
        <f>IF(H276&gt;=1,"Erfüllt","Verfehlt")</f>
        <v>Verfehlt</v>
      </c>
      <c r="I279" s="762"/>
      <c r="J279" s="890"/>
      <c r="K279" s="619"/>
      <c r="L279" s="585"/>
      <c r="M279" s="586"/>
      <c r="N279" s="587"/>
      <c r="O279" s="656"/>
      <c r="P279" s="620"/>
      <c r="Q279" s="102"/>
      <c r="R279" s="111"/>
      <c r="S279" s="112"/>
      <c r="T279" s="105"/>
      <c r="U279" s="102"/>
      <c r="V279" s="111"/>
      <c r="W279" s="112"/>
      <c r="X279" s="105"/>
      <c r="Y279" s="102"/>
      <c r="Z279" s="111"/>
      <c r="AA279" s="112"/>
      <c r="AB279" s="214"/>
      <c r="AC279" s="113"/>
      <c r="AD279" s="162"/>
      <c r="AE279" s="163"/>
      <c r="AF279" s="113"/>
      <c r="AG279" s="106"/>
      <c r="AH279" s="164"/>
    </row>
    <row r="280" spans="1:39" s="52" customFormat="1" ht="25.8" outlineLevel="1">
      <c r="A280" s="293">
        <v>280</v>
      </c>
      <c r="B280" s="387"/>
      <c r="C280" s="387"/>
      <c r="D280" s="341"/>
      <c r="E280" s="342"/>
      <c r="F280" s="342"/>
      <c r="G280" s="342"/>
      <c r="H280" s="592"/>
      <c r="I280" s="592"/>
      <c r="J280" s="340"/>
      <c r="K280" s="451"/>
      <c r="L280" s="342"/>
      <c r="M280" s="342"/>
      <c r="N280" s="387"/>
      <c r="O280" s="387"/>
      <c r="P280" s="342"/>
      <c r="Q280" s="120"/>
      <c r="R280" s="120"/>
      <c r="S280" s="120"/>
      <c r="T280" s="119"/>
      <c r="U280" s="120"/>
      <c r="V280" s="120"/>
      <c r="W280" s="120"/>
      <c r="X280" s="126"/>
      <c r="Y280" s="120"/>
      <c r="Z280" s="120"/>
      <c r="AA280" s="120"/>
      <c r="AB280" s="119"/>
      <c r="AC280" s="126"/>
      <c r="AD280" s="126"/>
      <c r="AE280" s="125"/>
      <c r="AF280" s="126"/>
      <c r="AG280" s="120"/>
      <c r="AH280" s="119"/>
      <c r="AI280" s="119"/>
      <c r="AJ280" s="119"/>
      <c r="AK280" s="119"/>
      <c r="AL280" s="119"/>
      <c r="AM280" s="119"/>
    </row>
    <row r="281" spans="1:39" ht="26.4" outlineLevel="1" thickBot="1">
      <c r="A281" s="277">
        <v>281</v>
      </c>
      <c r="B281" s="343"/>
      <c r="C281" s="339"/>
      <c r="D281" s="344"/>
      <c r="E281" s="345"/>
      <c r="F281" s="345"/>
      <c r="G281" s="345"/>
      <c r="H281" s="593"/>
      <c r="I281" s="593"/>
      <c r="J281" s="501"/>
      <c r="K281" s="367"/>
      <c r="L281" s="339"/>
      <c r="M281" s="387"/>
      <c r="N281" s="595"/>
      <c r="O281" s="339"/>
      <c r="P281" s="596"/>
      <c r="Q281" s="120"/>
      <c r="R281" s="120"/>
      <c r="S281" s="120"/>
      <c r="T281" s="128"/>
      <c r="U281" s="120"/>
      <c r="V281" s="120"/>
      <c r="W281" s="120"/>
      <c r="X281" s="128"/>
      <c r="Y281" s="120"/>
      <c r="Z281" s="121"/>
      <c r="AA281" s="121"/>
      <c r="AB281" s="124"/>
      <c r="AC281" s="124"/>
      <c r="AD281" s="124"/>
      <c r="AE281" s="125"/>
      <c r="AF281" s="124"/>
      <c r="AG281" s="129"/>
      <c r="AH281" s="126"/>
      <c r="AI281" s="119"/>
      <c r="AJ281" s="127"/>
      <c r="AK281" s="127"/>
      <c r="AL281" s="127"/>
      <c r="AM281" s="127"/>
    </row>
    <row r="282" spans="1:39" ht="26.4" outlineLevel="1" thickBot="1">
      <c r="A282" s="277">
        <v>282</v>
      </c>
      <c r="B282" s="346" t="s">
        <v>365</v>
      </c>
      <c r="C282" s="347"/>
      <c r="D282" s="348"/>
      <c r="E282" s="349"/>
      <c r="F282" s="350"/>
      <c r="G282" s="350"/>
      <c r="H282" s="597" t="s">
        <v>893</v>
      </c>
      <c r="I282" s="598" t="s">
        <v>894</v>
      </c>
      <c r="J282" s="599"/>
      <c r="K282" s="600"/>
      <c r="L282" s="347"/>
      <c r="M282" s="601"/>
      <c r="N282" s="347"/>
      <c r="O282" s="347"/>
      <c r="P282" s="602"/>
      <c r="Q282" s="182"/>
      <c r="R282" s="183"/>
      <c r="S282" s="183"/>
      <c r="T282" s="184"/>
      <c r="U282" s="133"/>
      <c r="V282" s="134"/>
      <c r="W282" s="134"/>
      <c r="X282" s="135"/>
      <c r="Y282" s="134"/>
      <c r="Z282" s="136"/>
      <c r="AA282" s="136"/>
      <c r="AB282" s="130"/>
      <c r="AC282" s="130"/>
      <c r="AD282" s="130"/>
      <c r="AE282" s="132"/>
      <c r="AF282" s="130"/>
      <c r="AG282" s="134"/>
      <c r="AH282" s="135"/>
    </row>
    <row r="283" spans="1:39" ht="28.8" outlineLevel="1">
      <c r="A283" s="277">
        <v>283</v>
      </c>
      <c r="B283" s="330"/>
      <c r="C283" s="306" t="s">
        <v>366</v>
      </c>
      <c r="D283" s="307" t="s">
        <v>817</v>
      </c>
      <c r="E283" s="308">
        <v>2</v>
      </c>
      <c r="F283" s="412" t="s">
        <v>367</v>
      </c>
      <c r="G283" s="310" t="s">
        <v>368</v>
      </c>
      <c r="H283" s="7"/>
      <c r="I283" s="959"/>
      <c r="J283" s="166"/>
      <c r="K283" s="905" t="s">
        <v>939</v>
      </c>
      <c r="L283" s="70"/>
      <c r="M283" s="71"/>
      <c r="N283" s="11"/>
      <c r="O283" s="12"/>
      <c r="P283" s="13"/>
      <c r="Q283" s="14"/>
      <c r="R283" s="15"/>
      <c r="S283" s="16"/>
      <c r="T283" s="17"/>
      <c r="U283" s="14"/>
      <c r="V283" s="15"/>
      <c r="W283" s="16"/>
      <c r="X283" s="18"/>
      <c r="Y283" s="15"/>
      <c r="Z283" s="19"/>
      <c r="AA283" s="16"/>
      <c r="AB283" s="20"/>
      <c r="AC283" s="21"/>
      <c r="AD283" s="22"/>
      <c r="AE283" s="23"/>
      <c r="AF283" s="21"/>
      <c r="AG283" s="24"/>
      <c r="AH283" s="137"/>
    </row>
    <row r="284" spans="1:39" ht="28.8" outlineLevel="1">
      <c r="A284" s="278">
        <v>284</v>
      </c>
      <c r="B284" s="331"/>
      <c r="C284" s="321" t="s">
        <v>369</v>
      </c>
      <c r="D284" s="322" t="s">
        <v>819</v>
      </c>
      <c r="E284" s="312">
        <v>1</v>
      </c>
      <c r="F284" s="370" t="s">
        <v>367</v>
      </c>
      <c r="G284" s="314" t="s">
        <v>901</v>
      </c>
      <c r="H284" s="959"/>
      <c r="I284" s="7"/>
      <c r="J284" s="49"/>
      <c r="K284" s="905" t="s">
        <v>939</v>
      </c>
      <c r="L284" s="70"/>
      <c r="M284" s="71"/>
      <c r="N284" s="11"/>
      <c r="O284" s="29"/>
      <c r="P284" s="30"/>
      <c r="Q284" s="14"/>
      <c r="R284" s="15"/>
      <c r="S284" s="16"/>
      <c r="T284" s="31"/>
      <c r="U284" s="14"/>
      <c r="V284" s="15"/>
      <c r="W284" s="16"/>
      <c r="X284" s="32"/>
      <c r="Y284" s="15"/>
      <c r="Z284" s="19"/>
      <c r="AA284" s="16"/>
      <c r="AB284" s="33"/>
      <c r="AC284" s="21"/>
      <c r="AD284" s="34"/>
      <c r="AE284" s="35"/>
      <c r="AF284" s="21"/>
      <c r="AG284" s="24"/>
      <c r="AH284" s="137"/>
    </row>
    <row r="285" spans="1:39" ht="25.8" outlineLevel="1">
      <c r="A285" s="277">
        <v>285</v>
      </c>
      <c r="B285" s="331"/>
      <c r="C285" s="321" t="s">
        <v>370</v>
      </c>
      <c r="D285" s="322" t="s">
        <v>819</v>
      </c>
      <c r="E285" s="312">
        <v>1</v>
      </c>
      <c r="F285" s="370" t="s">
        <v>367</v>
      </c>
      <c r="G285" s="314" t="s">
        <v>371</v>
      </c>
      <c r="H285" s="959"/>
      <c r="I285" s="7"/>
      <c r="J285" s="49"/>
      <c r="K285" s="905" t="s">
        <v>939</v>
      </c>
      <c r="L285" s="70"/>
      <c r="M285" s="71"/>
      <c r="N285" s="11"/>
      <c r="O285" s="29"/>
      <c r="P285" s="30"/>
      <c r="Q285" s="14"/>
      <c r="R285" s="15"/>
      <c r="S285" s="16"/>
      <c r="T285" s="31"/>
      <c r="U285" s="14"/>
      <c r="V285" s="15"/>
      <c r="W285" s="16"/>
      <c r="X285" s="32"/>
      <c r="Y285" s="15"/>
      <c r="Z285" s="19"/>
      <c r="AA285" s="16"/>
      <c r="AB285" s="33"/>
      <c r="AC285" s="21"/>
      <c r="AD285" s="34"/>
      <c r="AE285" s="35"/>
      <c r="AF285" s="21"/>
      <c r="AG285" s="24"/>
      <c r="AH285" s="137"/>
    </row>
    <row r="286" spans="1:39" ht="43.2" outlineLevel="1">
      <c r="A286" s="277">
        <v>286</v>
      </c>
      <c r="B286" s="331"/>
      <c r="C286" s="311" t="s">
        <v>372</v>
      </c>
      <c r="D286" s="307" t="s">
        <v>817</v>
      </c>
      <c r="E286" s="312">
        <v>2</v>
      </c>
      <c r="F286" s="370" t="s">
        <v>373</v>
      </c>
      <c r="G286" s="314" t="s">
        <v>374</v>
      </c>
      <c r="H286" s="7"/>
      <c r="I286" s="959"/>
      <c r="J286" s="49"/>
      <c r="K286" s="905" t="s">
        <v>939</v>
      </c>
      <c r="L286" s="70"/>
      <c r="M286" s="71"/>
      <c r="N286" s="11"/>
      <c r="O286" s="29"/>
      <c r="P286" s="30"/>
      <c r="Q286" s="14"/>
      <c r="R286" s="15"/>
      <c r="S286" s="16"/>
      <c r="T286" s="31"/>
      <c r="U286" s="14"/>
      <c r="V286" s="15"/>
      <c r="W286" s="16"/>
      <c r="X286" s="32"/>
      <c r="Y286" s="15"/>
      <c r="Z286" s="19"/>
      <c r="AA286" s="16"/>
      <c r="AB286" s="33"/>
      <c r="AC286" s="21"/>
      <c r="AD286" s="34"/>
      <c r="AE286" s="35"/>
      <c r="AF286" s="21"/>
      <c r="AG286" s="24"/>
      <c r="AH286" s="137"/>
    </row>
    <row r="287" spans="1:39" ht="28.8" outlineLevel="1">
      <c r="A287" s="293">
        <v>287</v>
      </c>
      <c r="B287" s="331"/>
      <c r="C287" s="321" t="s">
        <v>375</v>
      </c>
      <c r="D287" s="322" t="s">
        <v>819</v>
      </c>
      <c r="E287" s="312">
        <v>1</v>
      </c>
      <c r="F287" s="370" t="s">
        <v>373</v>
      </c>
      <c r="G287" s="314" t="s">
        <v>914</v>
      </c>
      <c r="H287" s="959"/>
      <c r="I287" s="7"/>
      <c r="J287" s="49"/>
      <c r="K287" s="905" t="s">
        <v>939</v>
      </c>
      <c r="L287" s="70"/>
      <c r="M287" s="71"/>
      <c r="N287" s="11"/>
      <c r="O287" s="29"/>
      <c r="P287" s="30"/>
      <c r="Q287" s="14"/>
      <c r="R287" s="15"/>
      <c r="S287" s="16"/>
      <c r="T287" s="31"/>
      <c r="U287" s="14"/>
      <c r="V287" s="15"/>
      <c r="W287" s="16"/>
      <c r="X287" s="32"/>
      <c r="Y287" s="15"/>
      <c r="Z287" s="19"/>
      <c r="AA287" s="16"/>
      <c r="AB287" s="33"/>
      <c r="AC287" s="21"/>
      <c r="AD287" s="34"/>
      <c r="AE287" s="35"/>
      <c r="AF287" s="21"/>
      <c r="AG287" s="24"/>
      <c r="AH287" s="137"/>
    </row>
    <row r="288" spans="1:39" ht="28.8" outlineLevel="1">
      <c r="A288" s="277">
        <v>288</v>
      </c>
      <c r="B288" s="331"/>
      <c r="C288" s="321" t="s">
        <v>376</v>
      </c>
      <c r="D288" s="322" t="s">
        <v>819</v>
      </c>
      <c r="E288" s="312">
        <v>1</v>
      </c>
      <c r="F288" s="370" t="s">
        <v>373</v>
      </c>
      <c r="G288" s="314" t="s">
        <v>377</v>
      </c>
      <c r="H288" s="959"/>
      <c r="I288" s="7"/>
      <c r="J288" s="49"/>
      <c r="K288" s="905" t="s">
        <v>939</v>
      </c>
      <c r="L288" s="70"/>
      <c r="M288" s="71"/>
      <c r="N288" s="11"/>
      <c r="O288" s="29"/>
      <c r="P288" s="30"/>
      <c r="Q288" s="14"/>
      <c r="R288" s="15"/>
      <c r="S288" s="16"/>
      <c r="T288" s="31"/>
      <c r="U288" s="14"/>
      <c r="V288" s="15"/>
      <c r="W288" s="16"/>
      <c r="X288" s="32"/>
      <c r="Y288" s="15"/>
      <c r="Z288" s="19"/>
      <c r="AA288" s="16"/>
      <c r="AB288" s="33"/>
      <c r="AC288" s="21"/>
      <c r="AD288" s="34"/>
      <c r="AE288" s="35"/>
      <c r="AF288" s="21"/>
      <c r="AG288" s="24"/>
      <c r="AH288" s="137"/>
    </row>
    <row r="289" spans="1:39" ht="29.4" customHeight="1" outlineLevel="1">
      <c r="A289" s="277">
        <v>289</v>
      </c>
      <c r="B289" s="331"/>
      <c r="C289" s="321" t="s">
        <v>378</v>
      </c>
      <c r="D289" s="322" t="s">
        <v>819</v>
      </c>
      <c r="E289" s="312">
        <v>1</v>
      </c>
      <c r="F289" s="370" t="s">
        <v>373</v>
      </c>
      <c r="G289" s="314" t="s">
        <v>379</v>
      </c>
      <c r="H289" s="959"/>
      <c r="I289" s="7"/>
      <c r="J289" s="49"/>
      <c r="K289" s="905" t="s">
        <v>939</v>
      </c>
      <c r="L289" s="70"/>
      <c r="M289" s="71"/>
      <c r="N289" s="11"/>
      <c r="O289" s="29"/>
      <c r="P289" s="30"/>
      <c r="Q289" s="14"/>
      <c r="R289" s="15"/>
      <c r="S289" s="16"/>
      <c r="T289" s="31"/>
      <c r="U289" s="14"/>
      <c r="V289" s="15"/>
      <c r="W289" s="16"/>
      <c r="X289" s="32"/>
      <c r="Y289" s="15"/>
      <c r="Z289" s="19"/>
      <c r="AA289" s="16"/>
      <c r="AB289" s="33"/>
      <c r="AC289" s="21"/>
      <c r="AD289" s="34"/>
      <c r="AE289" s="35"/>
      <c r="AF289" s="21"/>
      <c r="AG289" s="24"/>
      <c r="AH289" s="137"/>
    </row>
    <row r="290" spans="1:39" ht="25.8" outlineLevel="1">
      <c r="A290" s="277">
        <v>290</v>
      </c>
      <c r="B290" s="331"/>
      <c r="C290" s="311" t="s">
        <v>380</v>
      </c>
      <c r="D290" s="307" t="s">
        <v>817</v>
      </c>
      <c r="E290" s="312">
        <v>1</v>
      </c>
      <c r="F290" s="370" t="s">
        <v>381</v>
      </c>
      <c r="G290" s="314" t="s">
        <v>382</v>
      </c>
      <c r="H290" s="7"/>
      <c r="I290" s="951"/>
      <c r="J290" s="49"/>
      <c r="K290" s="905" t="s">
        <v>939</v>
      </c>
      <c r="L290" s="70"/>
      <c r="M290" s="71"/>
      <c r="N290" s="11"/>
      <c r="O290" s="29"/>
      <c r="P290" s="30"/>
      <c r="Q290" s="14"/>
      <c r="R290" s="15"/>
      <c r="S290" s="16"/>
      <c r="T290" s="31"/>
      <c r="U290" s="14"/>
      <c r="V290" s="15"/>
      <c r="W290" s="16"/>
      <c r="X290" s="32"/>
      <c r="Y290" s="15"/>
      <c r="Z290" s="19"/>
      <c r="AA290" s="16"/>
      <c r="AB290" s="33"/>
      <c r="AC290" s="21"/>
      <c r="AD290" s="34"/>
      <c r="AE290" s="35"/>
      <c r="AF290" s="21"/>
      <c r="AG290" s="24"/>
      <c r="AH290" s="137"/>
    </row>
    <row r="291" spans="1:39" ht="26.4" outlineLevel="1" thickBot="1">
      <c r="A291" s="278">
        <v>291</v>
      </c>
      <c r="B291" s="371"/>
      <c r="C291" s="372" t="s">
        <v>383</v>
      </c>
      <c r="D291" s="373" t="s">
        <v>819</v>
      </c>
      <c r="E291" s="355">
        <v>1</v>
      </c>
      <c r="F291" s="374" t="s">
        <v>381</v>
      </c>
      <c r="G291" s="357" t="s">
        <v>382</v>
      </c>
      <c r="H291" s="952"/>
      <c r="I291" s="205"/>
      <c r="J291" s="160"/>
      <c r="K291" s="907" t="s">
        <v>939</v>
      </c>
      <c r="L291" s="141"/>
      <c r="M291" s="168"/>
      <c r="N291" s="77"/>
      <c r="O291" s="78"/>
      <c r="P291" s="79"/>
      <c r="Q291" s="80"/>
      <c r="R291" s="81"/>
      <c r="S291" s="82"/>
      <c r="T291" s="83"/>
      <c r="U291" s="80"/>
      <c r="V291" s="81"/>
      <c r="W291" s="82"/>
      <c r="X291" s="84"/>
      <c r="Y291" s="81"/>
      <c r="Z291" s="81"/>
      <c r="AA291" s="82"/>
      <c r="AB291" s="85"/>
      <c r="AC291" s="86"/>
      <c r="AD291" s="87"/>
      <c r="AE291" s="88"/>
      <c r="AF291" s="86"/>
      <c r="AG291" s="89"/>
      <c r="AH291" s="142"/>
    </row>
    <row r="292" spans="1:39" ht="28.2" customHeight="1" outlineLevel="1" thickBot="1">
      <c r="A292" s="277">
        <v>292</v>
      </c>
      <c r="B292" s="376"/>
      <c r="C292" s="781" t="s">
        <v>818</v>
      </c>
      <c r="D292" s="782"/>
      <c r="E292" s="782"/>
      <c r="F292" s="782"/>
      <c r="G292" s="783"/>
      <c r="H292" s="655">
        <f>COUNTIF(H283:H291,"x")</f>
        <v>0</v>
      </c>
      <c r="I292" s="654">
        <f>COUNTIF(I283:I291,"x")</f>
        <v>0</v>
      </c>
      <c r="J292" s="570"/>
      <c r="K292" s="570"/>
      <c r="L292" s="605"/>
      <c r="M292" s="568"/>
      <c r="N292" s="569"/>
      <c r="O292" s="570"/>
      <c r="P292" s="570"/>
      <c r="Q292" s="93"/>
      <c r="R292" s="92"/>
      <c r="S292" s="92"/>
      <c r="T292" s="93"/>
      <c r="U292" s="93"/>
      <c r="V292" s="92"/>
      <c r="W292" s="92"/>
      <c r="X292" s="93"/>
      <c r="Y292" s="93"/>
      <c r="Z292" s="92"/>
      <c r="AA292" s="92"/>
      <c r="AB292" s="93"/>
      <c r="AC292" s="91"/>
      <c r="AD292" s="94"/>
      <c r="AE292" s="95"/>
      <c r="AF292" s="91"/>
      <c r="AG292" s="94"/>
      <c r="AH292" s="96"/>
    </row>
    <row r="293" spans="1:39" ht="26.4" outlineLevel="1" thickBot="1">
      <c r="A293" s="277">
        <v>293</v>
      </c>
      <c r="B293" s="336"/>
      <c r="C293" s="806" t="s">
        <v>770</v>
      </c>
      <c r="D293" s="807"/>
      <c r="E293" s="807"/>
      <c r="F293" s="807"/>
      <c r="G293" s="808"/>
      <c r="H293" s="763" t="str">
        <f>IF(AND(H295="Erfüllt",I292&gt;=4),"Deutlich übererfüllt","Verfehlt")</f>
        <v>Verfehlt</v>
      </c>
      <c r="I293" s="764"/>
      <c r="J293" s="838" t="s">
        <v>859</v>
      </c>
      <c r="K293" s="618"/>
      <c r="L293" s="567"/>
      <c r="M293" s="574"/>
      <c r="N293" s="575"/>
      <c r="O293" s="565"/>
      <c r="P293" s="576"/>
      <c r="Q293" s="100"/>
      <c r="R293" s="101"/>
      <c r="S293" s="102"/>
      <c r="T293" s="99"/>
      <c r="U293" s="100"/>
      <c r="V293" s="101"/>
      <c r="W293" s="102"/>
      <c r="X293" s="99"/>
      <c r="Y293" s="100"/>
      <c r="Z293" s="101"/>
      <c r="AA293" s="102"/>
      <c r="AB293" s="103"/>
      <c r="AC293" s="98"/>
      <c r="AD293" s="146"/>
      <c r="AE293" s="99"/>
      <c r="AF293" s="98"/>
      <c r="AG293" s="106"/>
      <c r="AH293" s="147"/>
    </row>
    <row r="294" spans="1:39" ht="26.4" outlineLevel="1" thickBot="1">
      <c r="A294" s="293">
        <v>294</v>
      </c>
      <c r="B294" s="337"/>
      <c r="C294" s="821" t="s">
        <v>771</v>
      </c>
      <c r="D294" s="810"/>
      <c r="E294" s="810"/>
      <c r="F294" s="810"/>
      <c r="G294" s="811"/>
      <c r="H294" s="765" t="str">
        <f>IF(AND(H295="Erfüllt",I292&gt;=2),"Übererfüllt","Verfehlt")</f>
        <v>Verfehlt</v>
      </c>
      <c r="I294" s="766"/>
      <c r="J294" s="839"/>
      <c r="K294" s="573"/>
      <c r="L294" s="581"/>
      <c r="M294" s="568"/>
      <c r="N294" s="569"/>
      <c r="O294" s="582"/>
      <c r="P294" s="578"/>
      <c r="Q294" s="108"/>
      <c r="R294" s="102"/>
      <c r="S294" s="109"/>
      <c r="T294" s="105"/>
      <c r="U294" s="108"/>
      <c r="V294" s="102"/>
      <c r="W294" s="109"/>
      <c r="X294" s="105"/>
      <c r="Y294" s="108"/>
      <c r="Z294" s="102"/>
      <c r="AA294" s="109"/>
      <c r="AB294" s="110"/>
      <c r="AC294" s="91"/>
      <c r="AD294" s="104"/>
      <c r="AE294" s="105"/>
      <c r="AF294" s="91"/>
      <c r="AG294" s="106"/>
      <c r="AH294" s="107"/>
    </row>
    <row r="295" spans="1:39" ht="26.4" outlineLevel="1" thickBot="1">
      <c r="A295" s="277">
        <v>295</v>
      </c>
      <c r="B295" s="377"/>
      <c r="C295" s="784" t="s">
        <v>753</v>
      </c>
      <c r="D295" s="785"/>
      <c r="E295" s="785"/>
      <c r="F295" s="785"/>
      <c r="G295" s="786"/>
      <c r="H295" s="761" t="str">
        <f>IF(H292&gt;=3,"Erfüllt","Verfehlt")</f>
        <v>Verfehlt</v>
      </c>
      <c r="I295" s="762"/>
      <c r="J295" s="890"/>
      <c r="K295" s="619"/>
      <c r="L295" s="585"/>
      <c r="M295" s="586"/>
      <c r="N295" s="587"/>
      <c r="O295" s="656"/>
      <c r="P295" s="620"/>
      <c r="Q295" s="102"/>
      <c r="R295" s="111"/>
      <c r="S295" s="112"/>
      <c r="T295" s="105"/>
      <c r="U295" s="102"/>
      <c r="V295" s="111"/>
      <c r="W295" s="112"/>
      <c r="X295" s="105"/>
      <c r="Y295" s="102"/>
      <c r="Z295" s="111"/>
      <c r="AA295" s="112"/>
      <c r="AB295" s="214"/>
      <c r="AC295" s="113"/>
      <c r="AD295" s="162"/>
      <c r="AE295" s="163"/>
      <c r="AF295" s="113"/>
      <c r="AG295" s="106"/>
      <c r="AH295" s="164"/>
    </row>
    <row r="296" spans="1:39" s="52" customFormat="1" ht="25.8" outlineLevel="1">
      <c r="A296" s="277">
        <v>296</v>
      </c>
      <c r="B296" s="387"/>
      <c r="C296" s="387"/>
      <c r="D296" s="341"/>
      <c r="E296" s="342"/>
      <c r="F296" s="342"/>
      <c r="G296" s="342"/>
      <c r="H296" s="592"/>
      <c r="I296" s="592"/>
      <c r="J296" s="340"/>
      <c r="K296" s="451"/>
      <c r="L296" s="342"/>
      <c r="M296" s="342"/>
      <c r="N296" s="387"/>
      <c r="O296" s="387"/>
      <c r="P296" s="342"/>
      <c r="Q296" s="120"/>
      <c r="R296" s="120"/>
      <c r="S296" s="120"/>
      <c r="T296" s="119"/>
      <c r="U296" s="120"/>
      <c r="V296" s="120"/>
      <c r="W296" s="120"/>
      <c r="X296" s="126"/>
      <c r="Y296" s="120"/>
      <c r="Z296" s="120"/>
      <c r="AA296" s="120"/>
      <c r="AB296" s="119"/>
      <c r="AC296" s="126"/>
      <c r="AD296" s="126"/>
      <c r="AE296" s="125"/>
      <c r="AF296" s="126"/>
      <c r="AG296" s="120"/>
      <c r="AH296" s="119"/>
      <c r="AI296" s="119"/>
      <c r="AJ296" s="119"/>
      <c r="AK296" s="119"/>
      <c r="AL296" s="119"/>
      <c r="AM296" s="119"/>
    </row>
    <row r="297" spans="1:39" ht="26.4" outlineLevel="1" thickBot="1">
      <c r="A297" s="277">
        <v>297</v>
      </c>
      <c r="B297" s="343"/>
      <c r="C297" s="339"/>
      <c r="D297" s="344"/>
      <c r="E297" s="345"/>
      <c r="F297" s="345"/>
      <c r="G297" s="345"/>
      <c r="H297" s="593"/>
      <c r="I297" s="593"/>
      <c r="J297" s="501"/>
      <c r="K297" s="367"/>
      <c r="L297" s="339"/>
      <c r="M297" s="387"/>
      <c r="N297" s="595"/>
      <c r="O297" s="339"/>
      <c r="P297" s="596"/>
      <c r="Q297" s="120"/>
      <c r="R297" s="120"/>
      <c r="S297" s="120"/>
      <c r="T297" s="128"/>
      <c r="U297" s="120"/>
      <c r="V297" s="120"/>
      <c r="W297" s="120"/>
      <c r="X297" s="128"/>
      <c r="Y297" s="120"/>
      <c r="Z297" s="121"/>
      <c r="AA297" s="121"/>
      <c r="AB297" s="124"/>
      <c r="AC297" s="124"/>
      <c r="AD297" s="124"/>
      <c r="AE297" s="125"/>
      <c r="AF297" s="124"/>
      <c r="AG297" s="129"/>
      <c r="AH297" s="126"/>
      <c r="AI297" s="119"/>
      <c r="AJ297" s="127"/>
      <c r="AK297" s="127"/>
      <c r="AL297" s="127"/>
      <c r="AM297" s="127"/>
    </row>
    <row r="298" spans="1:39" ht="26.4" outlineLevel="1" thickBot="1">
      <c r="A298" s="278">
        <v>298</v>
      </c>
      <c r="B298" s="346" t="s">
        <v>384</v>
      </c>
      <c r="C298" s="347"/>
      <c r="D298" s="348"/>
      <c r="E298" s="349"/>
      <c r="F298" s="350"/>
      <c r="G298" s="350"/>
      <c r="H298" s="597" t="s">
        <v>893</v>
      </c>
      <c r="I298" s="598" t="s">
        <v>894</v>
      </c>
      <c r="J298" s="599"/>
      <c r="K298" s="600"/>
      <c r="L298" s="347"/>
      <c r="M298" s="601"/>
      <c r="N298" s="347"/>
      <c r="O298" s="347"/>
      <c r="P298" s="602"/>
      <c r="Q298" s="182"/>
      <c r="R298" s="183"/>
      <c r="S298" s="183"/>
      <c r="T298" s="184"/>
      <c r="U298" s="133"/>
      <c r="V298" s="134"/>
      <c r="W298" s="134"/>
      <c r="X298" s="135"/>
      <c r="Y298" s="134"/>
      <c r="Z298" s="136"/>
      <c r="AA298" s="136"/>
      <c r="AB298" s="130"/>
      <c r="AC298" s="130"/>
      <c r="AD298" s="130"/>
      <c r="AE298" s="132"/>
      <c r="AF298" s="130"/>
      <c r="AG298" s="134"/>
      <c r="AH298" s="135"/>
    </row>
    <row r="299" spans="1:39" ht="25.8" outlineLevel="1">
      <c r="A299" s="277">
        <v>299</v>
      </c>
      <c r="B299" s="330"/>
      <c r="C299" s="306" t="s">
        <v>385</v>
      </c>
      <c r="D299" s="307" t="s">
        <v>817</v>
      </c>
      <c r="E299" s="308">
        <v>1</v>
      </c>
      <c r="F299" s="412" t="s">
        <v>386</v>
      </c>
      <c r="G299" s="310" t="s">
        <v>387</v>
      </c>
      <c r="H299" s="7"/>
      <c r="I299" s="959"/>
      <c r="J299" s="166"/>
      <c r="K299" s="905" t="s">
        <v>940</v>
      </c>
      <c r="L299" s="70"/>
      <c r="M299" s="71"/>
      <c r="N299" s="11"/>
      <c r="O299" s="12"/>
      <c r="P299" s="13"/>
      <c r="Q299" s="14"/>
      <c r="R299" s="15"/>
      <c r="S299" s="16"/>
      <c r="T299" s="17"/>
      <c r="U299" s="14"/>
      <c r="V299" s="15"/>
      <c r="W299" s="16"/>
      <c r="X299" s="18"/>
      <c r="Y299" s="15"/>
      <c r="Z299" s="19"/>
      <c r="AA299" s="16"/>
      <c r="AB299" s="20"/>
      <c r="AC299" s="21"/>
      <c r="AD299" s="22"/>
      <c r="AE299" s="23"/>
      <c r="AF299" s="21"/>
      <c r="AG299" s="24"/>
      <c r="AH299" s="137"/>
    </row>
    <row r="300" spans="1:39" ht="25.8" outlineLevel="1">
      <c r="A300" s="277">
        <v>300</v>
      </c>
      <c r="B300" s="331"/>
      <c r="C300" s="321" t="s">
        <v>388</v>
      </c>
      <c r="D300" s="322" t="s">
        <v>819</v>
      </c>
      <c r="E300" s="312">
        <v>1</v>
      </c>
      <c r="F300" s="412" t="s">
        <v>386</v>
      </c>
      <c r="G300" s="310" t="s">
        <v>387</v>
      </c>
      <c r="H300" s="959"/>
      <c r="I300" s="7"/>
      <c r="J300" s="49"/>
      <c r="K300" s="905" t="s">
        <v>940</v>
      </c>
      <c r="L300" s="70"/>
      <c r="M300" s="71"/>
      <c r="N300" s="11"/>
      <c r="O300" s="29"/>
      <c r="P300" s="30"/>
      <c r="Q300" s="14"/>
      <c r="R300" s="15"/>
      <c r="S300" s="16"/>
      <c r="T300" s="31"/>
      <c r="U300" s="14"/>
      <c r="V300" s="15"/>
      <c r="W300" s="16"/>
      <c r="X300" s="32"/>
      <c r="Y300" s="15"/>
      <c r="Z300" s="19"/>
      <c r="AA300" s="16"/>
      <c r="AB300" s="33"/>
      <c r="AC300" s="21"/>
      <c r="AD300" s="34"/>
      <c r="AE300" s="35"/>
      <c r="AF300" s="21"/>
      <c r="AG300" s="24"/>
      <c r="AH300" s="137"/>
    </row>
    <row r="301" spans="1:39" ht="43.2" outlineLevel="1">
      <c r="A301" s="293">
        <v>301</v>
      </c>
      <c r="B301" s="331"/>
      <c r="C301" s="311" t="s">
        <v>389</v>
      </c>
      <c r="D301" s="307" t="s">
        <v>817</v>
      </c>
      <c r="E301" s="312">
        <v>1</v>
      </c>
      <c r="F301" s="370" t="s">
        <v>390</v>
      </c>
      <c r="G301" s="310" t="s">
        <v>387</v>
      </c>
      <c r="H301" s="7"/>
      <c r="I301" s="959"/>
      <c r="J301" s="49"/>
      <c r="K301" s="905" t="s">
        <v>940</v>
      </c>
      <c r="L301" s="70"/>
      <c r="M301" s="71"/>
      <c r="N301" s="11"/>
      <c r="O301" s="29"/>
      <c r="P301" s="30"/>
      <c r="Q301" s="14"/>
      <c r="R301" s="15"/>
      <c r="S301" s="16"/>
      <c r="T301" s="31"/>
      <c r="U301" s="14"/>
      <c r="V301" s="15"/>
      <c r="W301" s="16"/>
      <c r="X301" s="32"/>
      <c r="Y301" s="15"/>
      <c r="Z301" s="19"/>
      <c r="AA301" s="16"/>
      <c r="AB301" s="33"/>
      <c r="AC301" s="21"/>
      <c r="AD301" s="34"/>
      <c r="AE301" s="35"/>
      <c r="AF301" s="21"/>
      <c r="AG301" s="24"/>
      <c r="AH301" s="137"/>
    </row>
    <row r="302" spans="1:39" ht="43.2" outlineLevel="1">
      <c r="A302" s="277">
        <v>302</v>
      </c>
      <c r="B302" s="331"/>
      <c r="C302" s="321" t="s">
        <v>391</v>
      </c>
      <c r="D302" s="322" t="s">
        <v>819</v>
      </c>
      <c r="E302" s="312">
        <v>1</v>
      </c>
      <c r="F302" s="370" t="s">
        <v>390</v>
      </c>
      <c r="G302" s="310" t="s">
        <v>387</v>
      </c>
      <c r="H302" s="959"/>
      <c r="I302" s="7"/>
      <c r="J302" s="49"/>
      <c r="K302" s="905" t="s">
        <v>940</v>
      </c>
      <c r="L302" s="70"/>
      <c r="M302" s="71"/>
      <c r="N302" s="11"/>
      <c r="O302" s="29"/>
      <c r="P302" s="30"/>
      <c r="Q302" s="14"/>
      <c r="R302" s="15"/>
      <c r="S302" s="16"/>
      <c r="T302" s="31"/>
      <c r="U302" s="14"/>
      <c r="V302" s="15"/>
      <c r="W302" s="16"/>
      <c r="X302" s="32"/>
      <c r="Y302" s="15"/>
      <c r="Z302" s="19"/>
      <c r="AA302" s="16"/>
      <c r="AB302" s="33"/>
      <c r="AC302" s="21"/>
      <c r="AD302" s="34"/>
      <c r="AE302" s="35"/>
      <c r="AF302" s="21"/>
      <c r="AG302" s="24"/>
      <c r="AH302" s="137"/>
    </row>
    <row r="303" spans="1:39" ht="26.4" outlineLevel="1" thickBot="1">
      <c r="A303" s="277">
        <v>303</v>
      </c>
      <c r="B303" s="371"/>
      <c r="C303" s="422" t="s">
        <v>392</v>
      </c>
      <c r="D303" s="423" t="s">
        <v>817</v>
      </c>
      <c r="E303" s="355">
        <v>1</v>
      </c>
      <c r="F303" s="374" t="s">
        <v>393</v>
      </c>
      <c r="G303" s="418" t="s">
        <v>387</v>
      </c>
      <c r="H303" s="215"/>
      <c r="I303" s="961"/>
      <c r="J303" s="160"/>
      <c r="K303" s="907" t="s">
        <v>940</v>
      </c>
      <c r="L303" s="141"/>
      <c r="M303" s="168"/>
      <c r="N303" s="77"/>
      <c r="O303" s="78"/>
      <c r="P303" s="79"/>
      <c r="Q303" s="80"/>
      <c r="R303" s="81"/>
      <c r="S303" s="82"/>
      <c r="T303" s="83"/>
      <c r="U303" s="80"/>
      <c r="V303" s="81"/>
      <c r="W303" s="82"/>
      <c r="X303" s="84"/>
      <c r="Y303" s="81"/>
      <c r="Z303" s="81"/>
      <c r="AA303" s="82"/>
      <c r="AB303" s="85"/>
      <c r="AC303" s="86"/>
      <c r="AD303" s="87"/>
      <c r="AE303" s="88"/>
      <c r="AF303" s="86"/>
      <c r="AG303" s="89"/>
      <c r="AH303" s="142"/>
    </row>
    <row r="304" spans="1:39" ht="28.2" customHeight="1" outlineLevel="1" thickBot="1">
      <c r="A304" s="277">
        <v>304</v>
      </c>
      <c r="B304" s="376"/>
      <c r="C304" s="781" t="s">
        <v>818</v>
      </c>
      <c r="D304" s="782"/>
      <c r="E304" s="782"/>
      <c r="F304" s="782"/>
      <c r="G304" s="783"/>
      <c r="H304" s="655">
        <f>COUNTIF(H299:H303,"x")</f>
        <v>0</v>
      </c>
      <c r="I304" s="654">
        <f>COUNTIF(I299:I303,"x")</f>
        <v>0</v>
      </c>
      <c r="J304" s="570"/>
      <c r="K304" s="570"/>
      <c r="L304" s="605"/>
      <c r="M304" s="568"/>
      <c r="N304" s="569"/>
      <c r="O304" s="570"/>
      <c r="P304" s="570"/>
      <c r="Q304" s="93"/>
      <c r="R304" s="92"/>
      <c r="S304" s="92"/>
      <c r="T304" s="93"/>
      <c r="U304" s="93"/>
      <c r="V304" s="92"/>
      <c r="W304" s="92"/>
      <c r="X304" s="93"/>
      <c r="Y304" s="93"/>
      <c r="Z304" s="92"/>
      <c r="AA304" s="92"/>
      <c r="AB304" s="93"/>
      <c r="AC304" s="91"/>
      <c r="AD304" s="94"/>
      <c r="AE304" s="95"/>
      <c r="AF304" s="91"/>
      <c r="AG304" s="94"/>
      <c r="AH304" s="96"/>
    </row>
    <row r="305" spans="1:39" ht="26.4" outlineLevel="1" thickBot="1">
      <c r="A305" s="278">
        <v>305</v>
      </c>
      <c r="B305" s="336"/>
      <c r="C305" s="806" t="s">
        <v>772</v>
      </c>
      <c r="D305" s="807"/>
      <c r="E305" s="807"/>
      <c r="F305" s="807"/>
      <c r="G305" s="808"/>
      <c r="H305" s="763" t="str">
        <f>IF(AND(H307="Erfüllt",I304&gt;=2),"Deutlich übererfüllt","Verfehlt")</f>
        <v>Verfehlt</v>
      </c>
      <c r="I305" s="764"/>
      <c r="J305" s="838" t="s">
        <v>859</v>
      </c>
      <c r="K305" s="618"/>
      <c r="L305" s="567"/>
      <c r="M305" s="574"/>
      <c r="N305" s="575"/>
      <c r="O305" s="565"/>
      <c r="P305" s="576"/>
      <c r="Q305" s="100"/>
      <c r="R305" s="101"/>
      <c r="S305" s="102"/>
      <c r="T305" s="99"/>
      <c r="U305" s="100"/>
      <c r="V305" s="101"/>
      <c r="W305" s="102"/>
      <c r="X305" s="99"/>
      <c r="Y305" s="100"/>
      <c r="Z305" s="101"/>
      <c r="AA305" s="102"/>
      <c r="AB305" s="103"/>
      <c r="AC305" s="98"/>
      <c r="AD305" s="146"/>
      <c r="AE305" s="99"/>
      <c r="AF305" s="98"/>
      <c r="AG305" s="106"/>
      <c r="AH305" s="147"/>
    </row>
    <row r="306" spans="1:39" ht="26.4" outlineLevel="1" thickBot="1">
      <c r="A306" s="277">
        <v>306</v>
      </c>
      <c r="B306" s="337"/>
      <c r="C306" s="821" t="s">
        <v>773</v>
      </c>
      <c r="D306" s="810"/>
      <c r="E306" s="810"/>
      <c r="F306" s="810"/>
      <c r="G306" s="811"/>
      <c r="H306" s="765" t="str">
        <f>IF(AND(H307="Erfüllt",I304&gt;=1),"Übererfüllt","Verfehlt")</f>
        <v>Verfehlt</v>
      </c>
      <c r="I306" s="766"/>
      <c r="J306" s="839"/>
      <c r="K306" s="573"/>
      <c r="L306" s="581"/>
      <c r="M306" s="568"/>
      <c r="N306" s="569"/>
      <c r="O306" s="582"/>
      <c r="P306" s="578"/>
      <c r="Q306" s="108"/>
      <c r="R306" s="102"/>
      <c r="S306" s="109"/>
      <c r="T306" s="105"/>
      <c r="U306" s="108"/>
      <c r="V306" s="102"/>
      <c r="W306" s="109"/>
      <c r="X306" s="105"/>
      <c r="Y306" s="108"/>
      <c r="Z306" s="102"/>
      <c r="AA306" s="109"/>
      <c r="AB306" s="110"/>
      <c r="AC306" s="91"/>
      <c r="AD306" s="104"/>
      <c r="AE306" s="105"/>
      <c r="AF306" s="91"/>
      <c r="AG306" s="106"/>
      <c r="AH306" s="107"/>
    </row>
    <row r="307" spans="1:39" ht="26.4" outlineLevel="1" thickBot="1">
      <c r="A307" s="277">
        <v>307</v>
      </c>
      <c r="B307" s="377"/>
      <c r="C307" s="784" t="s">
        <v>753</v>
      </c>
      <c r="D307" s="785"/>
      <c r="E307" s="785"/>
      <c r="F307" s="785"/>
      <c r="G307" s="786"/>
      <c r="H307" s="761" t="str">
        <f>IF(H304&gt;=3,"Erfüllt","Verfehlt")</f>
        <v>Verfehlt</v>
      </c>
      <c r="I307" s="762"/>
      <c r="J307" s="890"/>
      <c r="K307" s="619"/>
      <c r="L307" s="585"/>
      <c r="M307" s="586"/>
      <c r="N307" s="587"/>
      <c r="O307" s="656"/>
      <c r="P307" s="620"/>
      <c r="Q307" s="102"/>
      <c r="R307" s="111"/>
      <c r="S307" s="112"/>
      <c r="T307" s="105"/>
      <c r="U307" s="102"/>
      <c r="V307" s="111"/>
      <c r="W307" s="112"/>
      <c r="X307" s="105"/>
      <c r="Y307" s="102"/>
      <c r="Z307" s="111"/>
      <c r="AA307" s="112"/>
      <c r="AB307" s="214"/>
      <c r="AC307" s="113"/>
      <c r="AD307" s="162"/>
      <c r="AE307" s="163"/>
      <c r="AF307" s="113"/>
      <c r="AG307" s="106"/>
      <c r="AH307" s="164"/>
    </row>
    <row r="308" spans="1:39" s="52" customFormat="1" ht="25.8">
      <c r="A308" s="293">
        <v>308</v>
      </c>
      <c r="B308" s="387"/>
      <c r="C308" s="387"/>
      <c r="D308" s="341"/>
      <c r="E308" s="342"/>
      <c r="F308" s="342"/>
      <c r="G308" s="342"/>
      <c r="H308" s="592"/>
      <c r="I308" s="592"/>
      <c r="J308" s="340"/>
      <c r="K308" s="451"/>
      <c r="L308" s="342"/>
      <c r="M308" s="342"/>
      <c r="N308" s="387"/>
      <c r="O308" s="387"/>
      <c r="P308" s="342"/>
      <c r="Q308" s="120"/>
      <c r="R308" s="120"/>
      <c r="S308" s="120"/>
      <c r="T308" s="119"/>
      <c r="U308" s="120"/>
      <c r="V308" s="120"/>
      <c r="W308" s="120"/>
      <c r="X308" s="126"/>
      <c r="Y308" s="120"/>
      <c r="Z308" s="120"/>
      <c r="AA308" s="120"/>
      <c r="AB308" s="119"/>
      <c r="AC308" s="126"/>
      <c r="AD308" s="126"/>
      <c r="AE308" s="125"/>
      <c r="AF308" s="126"/>
      <c r="AG308" s="120"/>
      <c r="AH308" s="119"/>
      <c r="AI308" s="119"/>
      <c r="AJ308" s="119"/>
      <c r="AK308" s="119"/>
      <c r="AL308" s="119"/>
      <c r="AM308" s="119"/>
    </row>
    <row r="309" spans="1:39" ht="26.4" thickBot="1">
      <c r="A309" s="277">
        <v>309</v>
      </c>
      <c r="B309" s="343"/>
      <c r="C309" s="339"/>
      <c r="D309" s="344"/>
      <c r="E309" s="345"/>
      <c r="F309" s="345"/>
      <c r="G309" s="345"/>
      <c r="H309" s="593"/>
      <c r="I309" s="593"/>
      <c r="J309" s="501"/>
      <c r="K309" s="367"/>
      <c r="L309" s="339"/>
      <c r="M309" s="387"/>
      <c r="N309" s="595"/>
      <c r="O309" s="339"/>
      <c r="P309" s="596"/>
      <c r="Q309" s="120"/>
      <c r="R309" s="120"/>
      <c r="S309" s="120"/>
      <c r="T309" s="128"/>
      <c r="U309" s="120"/>
      <c r="V309" s="120"/>
      <c r="W309" s="120"/>
      <c r="X309" s="128"/>
      <c r="Y309" s="120"/>
      <c r="Z309" s="121"/>
      <c r="AA309" s="121"/>
      <c r="AB309" s="124"/>
      <c r="AC309" s="124"/>
      <c r="AD309" s="124"/>
      <c r="AE309" s="125"/>
      <c r="AF309" s="124"/>
      <c r="AG309" s="129"/>
      <c r="AH309" s="126"/>
      <c r="AI309" s="119"/>
      <c r="AJ309" s="127"/>
      <c r="AK309" s="127"/>
      <c r="AL309" s="127"/>
      <c r="AM309" s="127"/>
    </row>
    <row r="310" spans="1:39" ht="36.6" customHeight="1" thickTop="1" thickBot="1">
      <c r="A310" s="277">
        <v>310</v>
      </c>
      <c r="B310" s="424" t="s">
        <v>915</v>
      </c>
      <c r="C310" s="425"/>
      <c r="D310" s="425"/>
      <c r="E310" s="426"/>
      <c r="F310" s="427"/>
      <c r="G310" s="427"/>
      <c r="H310" s="657"/>
      <c r="I310" s="657"/>
      <c r="J310" s="658"/>
      <c r="K310" s="659"/>
      <c r="L310" s="425"/>
      <c r="M310" s="660"/>
      <c r="N310" s="425"/>
      <c r="O310" s="425"/>
      <c r="P310" s="425"/>
      <c r="Q310" s="218"/>
      <c r="R310" s="217"/>
      <c r="S310" s="217"/>
      <c r="T310" s="216"/>
      <c r="U310" s="218"/>
      <c r="V310" s="217"/>
      <c r="W310" s="217"/>
      <c r="X310" s="219"/>
      <c r="Y310" s="217"/>
      <c r="Z310" s="217"/>
      <c r="AA310" s="217"/>
      <c r="AB310" s="216"/>
      <c r="AC310" s="216"/>
      <c r="AD310" s="216"/>
      <c r="AE310" s="216"/>
      <c r="AF310" s="216"/>
      <c r="AG310" s="217"/>
      <c r="AH310" s="219"/>
    </row>
    <row r="311" spans="1:39" ht="26.4" outlineLevel="1" thickBot="1">
      <c r="A311" s="277">
        <v>311</v>
      </c>
      <c r="B311" s="346" t="s">
        <v>837</v>
      </c>
      <c r="C311" s="363"/>
      <c r="D311" s="364"/>
      <c r="E311" s="365"/>
      <c r="F311" s="366"/>
      <c r="G311" s="366"/>
      <c r="H311" s="597" t="s">
        <v>893</v>
      </c>
      <c r="I311" s="598" t="s">
        <v>894</v>
      </c>
      <c r="J311" s="661"/>
      <c r="K311" s="662"/>
      <c r="L311" s="363"/>
      <c r="M311" s="663"/>
      <c r="N311" s="363"/>
      <c r="O311" s="363"/>
      <c r="P311" s="477"/>
      <c r="Q311" s="220"/>
      <c r="R311" s="221"/>
      <c r="S311" s="221"/>
      <c r="T311" s="222"/>
      <c r="U311" s="223"/>
      <c r="V311" s="158"/>
      <c r="W311" s="158"/>
      <c r="X311" s="159"/>
      <c r="Y311" s="158"/>
      <c r="Z311" s="224"/>
      <c r="AA311" s="224"/>
      <c r="AB311" s="155"/>
      <c r="AC311" s="155"/>
      <c r="AD311" s="155"/>
      <c r="AE311" s="157"/>
      <c r="AF311" s="155"/>
      <c r="AG311" s="158"/>
      <c r="AH311" s="159"/>
    </row>
    <row r="312" spans="1:39" ht="25.8" outlineLevel="1">
      <c r="A312" s="278">
        <v>312</v>
      </c>
      <c r="B312" s="330"/>
      <c r="C312" s="306" t="s">
        <v>394</v>
      </c>
      <c r="D312" s="307" t="s">
        <v>817</v>
      </c>
      <c r="E312" s="308">
        <v>1</v>
      </c>
      <c r="F312" s="412" t="s">
        <v>395</v>
      </c>
      <c r="G312" s="310" t="s">
        <v>396</v>
      </c>
      <c r="H312" s="7"/>
      <c r="I312" s="959"/>
      <c r="J312" s="166"/>
      <c r="K312" s="905" t="s">
        <v>941</v>
      </c>
      <c r="L312" s="70"/>
      <c r="M312" s="71"/>
      <c r="N312" s="11"/>
      <c r="O312" s="12"/>
      <c r="P312" s="13"/>
      <c r="Q312" s="14"/>
      <c r="R312" s="15"/>
      <c r="S312" s="16"/>
      <c r="T312" s="17"/>
      <c r="U312" s="14"/>
      <c r="V312" s="15"/>
      <c r="W312" s="16"/>
      <c r="X312" s="18"/>
      <c r="Y312" s="15"/>
      <c r="Z312" s="19"/>
      <c r="AA312" s="16"/>
      <c r="AB312" s="20"/>
      <c r="AC312" s="21"/>
      <c r="AD312" s="22"/>
      <c r="AE312" s="23"/>
      <c r="AF312" s="21"/>
      <c r="AG312" s="24"/>
      <c r="AH312" s="137"/>
    </row>
    <row r="313" spans="1:39" ht="26.4" outlineLevel="1" thickBot="1">
      <c r="A313" s="277">
        <v>313</v>
      </c>
      <c r="B313" s="371"/>
      <c r="C313" s="372" t="s">
        <v>397</v>
      </c>
      <c r="D313" s="373" t="s">
        <v>819</v>
      </c>
      <c r="E313" s="355">
        <v>1</v>
      </c>
      <c r="F313" s="374" t="s">
        <v>395</v>
      </c>
      <c r="G313" s="418" t="s">
        <v>396</v>
      </c>
      <c r="H313" s="962"/>
      <c r="I313" s="205"/>
      <c r="J313" s="961"/>
      <c r="K313" s="907" t="s">
        <v>941</v>
      </c>
      <c r="L313" s="141"/>
      <c r="M313" s="168"/>
      <c r="N313" s="77"/>
      <c r="O313" s="78"/>
      <c r="P313" s="79"/>
      <c r="Q313" s="80"/>
      <c r="R313" s="81"/>
      <c r="S313" s="82"/>
      <c r="T313" s="83"/>
      <c r="U313" s="80"/>
      <c r="V313" s="81"/>
      <c r="W313" s="82"/>
      <c r="X313" s="84"/>
      <c r="Y313" s="81"/>
      <c r="Z313" s="81"/>
      <c r="AA313" s="82"/>
      <c r="AB313" s="85"/>
      <c r="AC313" s="86"/>
      <c r="AD313" s="87"/>
      <c r="AE313" s="88"/>
      <c r="AF313" s="86"/>
      <c r="AG313" s="89"/>
      <c r="AH313" s="142"/>
    </row>
    <row r="314" spans="1:39" ht="28.2" customHeight="1" outlineLevel="1" thickBot="1">
      <c r="A314" s="277">
        <v>314</v>
      </c>
      <c r="B314" s="376"/>
      <c r="C314" s="781" t="s">
        <v>818</v>
      </c>
      <c r="D314" s="782"/>
      <c r="E314" s="782"/>
      <c r="F314" s="782"/>
      <c r="G314" s="783"/>
      <c r="H314" s="655">
        <f>COUNTIF(H312:H313,"x")</f>
        <v>0</v>
      </c>
      <c r="I314" s="654">
        <f>COUNTIF(I312:I313,"x")</f>
        <v>0</v>
      </c>
      <c r="J314" s="570"/>
      <c r="K314" s="570"/>
      <c r="L314" s="605"/>
      <c r="M314" s="568"/>
      <c r="N314" s="569"/>
      <c r="O314" s="570"/>
      <c r="P314" s="570"/>
      <c r="Q314" s="225"/>
      <c r="R314" s="143"/>
      <c r="S314" s="143"/>
      <c r="T314" s="225"/>
      <c r="U314" s="225"/>
      <c r="V314" s="143"/>
      <c r="W314" s="143"/>
      <c r="X314" s="225"/>
      <c r="Y314" s="225"/>
      <c r="Z314" s="143"/>
      <c r="AA314" s="92"/>
      <c r="AB314" s="93"/>
      <c r="AC314" s="91"/>
      <c r="AD314" s="94"/>
      <c r="AE314" s="95"/>
      <c r="AF314" s="91"/>
      <c r="AG314" s="94"/>
      <c r="AH314" s="96"/>
    </row>
    <row r="315" spans="1:39" ht="26.4" outlineLevel="1" thickBot="1">
      <c r="A315" s="293">
        <v>315</v>
      </c>
      <c r="B315" s="336"/>
      <c r="C315" s="815" t="s">
        <v>774</v>
      </c>
      <c r="D315" s="807"/>
      <c r="E315" s="807"/>
      <c r="F315" s="807"/>
      <c r="G315" s="808"/>
      <c r="H315" s="765" t="str">
        <f>IF(AND(H316="Erfüllt",I314&gt;=1),"Übererfüllt","Verfehlt")</f>
        <v>Verfehlt</v>
      </c>
      <c r="I315" s="766"/>
      <c r="J315" s="893" t="s">
        <v>859</v>
      </c>
      <c r="K315" s="618"/>
      <c r="L315" s="567"/>
      <c r="M315" s="574"/>
      <c r="N315" s="575"/>
      <c r="O315" s="565"/>
      <c r="P315" s="576"/>
      <c r="Q315" s="226"/>
      <c r="R315" s="227"/>
      <c r="S315" s="228"/>
      <c r="T315" s="229"/>
      <c r="U315" s="226"/>
      <c r="V315" s="227"/>
      <c r="W315" s="228"/>
      <c r="X315" s="230"/>
      <c r="Y315" s="226"/>
      <c r="Z315" s="227"/>
      <c r="AA315" s="228"/>
      <c r="AB315" s="103"/>
      <c r="AC315" s="98"/>
      <c r="AD315" s="146"/>
      <c r="AE315" s="99"/>
      <c r="AF315" s="98"/>
      <c r="AG315" s="106"/>
      <c r="AH315" s="147"/>
    </row>
    <row r="316" spans="1:39" ht="26.4" outlineLevel="1" thickBot="1">
      <c r="A316" s="277">
        <v>316</v>
      </c>
      <c r="B316" s="377"/>
      <c r="C316" s="830" t="s">
        <v>775</v>
      </c>
      <c r="D316" s="790"/>
      <c r="E316" s="790"/>
      <c r="F316" s="790"/>
      <c r="G316" s="791"/>
      <c r="H316" s="761" t="str">
        <f>IF(H314&gt;=1,"Erfüllt","Verfehlt")</f>
        <v>Verfehlt</v>
      </c>
      <c r="I316" s="762"/>
      <c r="J316" s="894"/>
      <c r="K316" s="619"/>
      <c r="L316" s="585"/>
      <c r="M316" s="586"/>
      <c r="N316" s="587"/>
      <c r="O316" s="656"/>
      <c r="P316" s="620"/>
      <c r="Q316" s="102"/>
      <c r="R316" s="111"/>
      <c r="S316" s="231"/>
      <c r="T316" s="232"/>
      <c r="U316" s="102"/>
      <c r="V316" s="111"/>
      <c r="W316" s="231"/>
      <c r="X316" s="233"/>
      <c r="Y316" s="102"/>
      <c r="Z316" s="111"/>
      <c r="AA316" s="231"/>
      <c r="AB316" s="214"/>
      <c r="AC316" s="113"/>
      <c r="AD316" s="162"/>
      <c r="AE316" s="163"/>
      <c r="AF316" s="113"/>
      <c r="AG316" s="106"/>
      <c r="AH316" s="164"/>
    </row>
    <row r="317" spans="1:39" s="52" customFormat="1" ht="25.8" outlineLevel="1">
      <c r="A317" s="277">
        <v>317</v>
      </c>
      <c r="B317" s="387"/>
      <c r="C317" s="387"/>
      <c r="D317" s="341"/>
      <c r="E317" s="342"/>
      <c r="F317" s="342"/>
      <c r="G317" s="342"/>
      <c r="H317" s="592"/>
      <c r="I317" s="592"/>
      <c r="J317" s="340"/>
      <c r="K317" s="451"/>
      <c r="L317" s="342"/>
      <c r="M317" s="342"/>
      <c r="N317" s="387"/>
      <c r="O317" s="387"/>
      <c r="P317" s="342"/>
      <c r="Q317" s="120"/>
      <c r="R317" s="120"/>
      <c r="S317" s="120"/>
      <c r="T317" s="119"/>
      <c r="U317" s="120"/>
      <c r="V317" s="120"/>
      <c r="W317" s="120"/>
      <c r="X317" s="126"/>
      <c r="Y317" s="120"/>
      <c r="Z317" s="120"/>
      <c r="AA317" s="120"/>
      <c r="AB317" s="119"/>
      <c r="AC317" s="126"/>
      <c r="AD317" s="126"/>
      <c r="AE317" s="125"/>
      <c r="AF317" s="126"/>
      <c r="AG317" s="120"/>
      <c r="AH317" s="119"/>
      <c r="AI317" s="119"/>
      <c r="AJ317" s="119"/>
      <c r="AK317" s="119"/>
      <c r="AL317" s="119"/>
      <c r="AM317" s="119"/>
    </row>
    <row r="318" spans="1:39" ht="26.4" outlineLevel="1" thickBot="1">
      <c r="A318" s="277">
        <v>318</v>
      </c>
      <c r="B318" s="343"/>
      <c r="C318" s="339"/>
      <c r="D318" s="344"/>
      <c r="E318" s="345"/>
      <c r="F318" s="345"/>
      <c r="G318" s="345"/>
      <c r="H318" s="593"/>
      <c r="I318" s="593"/>
      <c r="J318" s="501"/>
      <c r="K318" s="367"/>
      <c r="L318" s="339"/>
      <c r="M318" s="387"/>
      <c r="N318" s="595"/>
      <c r="O318" s="339"/>
      <c r="P318" s="596"/>
      <c r="Q318" s="120"/>
      <c r="R318" s="120"/>
      <c r="S318" s="120"/>
      <c r="T318" s="128"/>
      <c r="U318" s="120"/>
      <c r="V318" s="120"/>
      <c r="W318" s="120"/>
      <c r="X318" s="128"/>
      <c r="Y318" s="120"/>
      <c r="Z318" s="121"/>
      <c r="AA318" s="121"/>
      <c r="AB318" s="124"/>
      <c r="AC318" s="124"/>
      <c r="AD318" s="124"/>
      <c r="AE318" s="125"/>
      <c r="AF318" s="124"/>
      <c r="AG318" s="129"/>
      <c r="AH318" s="126"/>
      <c r="AI318" s="119"/>
      <c r="AJ318" s="127"/>
      <c r="AK318" s="127"/>
      <c r="AL318" s="127"/>
      <c r="AM318" s="127"/>
    </row>
    <row r="319" spans="1:39" ht="26.4" outlineLevel="1" thickBot="1">
      <c r="A319" s="278">
        <v>319</v>
      </c>
      <c r="B319" s="346" t="s">
        <v>836</v>
      </c>
      <c r="C319" s="347"/>
      <c r="D319" s="348"/>
      <c r="E319" s="349"/>
      <c r="F319" s="350"/>
      <c r="G319" s="350"/>
      <c r="H319" s="597" t="s">
        <v>893</v>
      </c>
      <c r="I319" s="598" t="s">
        <v>894</v>
      </c>
      <c r="J319" s="599"/>
      <c r="K319" s="600"/>
      <c r="L319" s="347"/>
      <c r="M319" s="601"/>
      <c r="N319" s="347"/>
      <c r="O319" s="347"/>
      <c r="P319" s="602"/>
      <c r="Q319" s="182"/>
      <c r="R319" s="183"/>
      <c r="S319" s="183"/>
      <c r="T319" s="184"/>
      <c r="U319" s="133"/>
      <c r="V319" s="134"/>
      <c r="W319" s="134"/>
      <c r="X319" s="135"/>
      <c r="Y319" s="134"/>
      <c r="Z319" s="136"/>
      <c r="AA319" s="136"/>
      <c r="AB319" s="130"/>
      <c r="AC319" s="130"/>
      <c r="AD319" s="130"/>
      <c r="AE319" s="132"/>
      <c r="AF319" s="130"/>
      <c r="AG319" s="134"/>
      <c r="AH319" s="135"/>
    </row>
    <row r="320" spans="1:39" ht="72" outlineLevel="1">
      <c r="A320" s="277">
        <v>320</v>
      </c>
      <c r="B320" s="330"/>
      <c r="C320" s="306" t="s">
        <v>398</v>
      </c>
      <c r="D320" s="307" t="s">
        <v>817</v>
      </c>
      <c r="E320" s="308">
        <v>3</v>
      </c>
      <c r="F320" s="412" t="s">
        <v>399</v>
      </c>
      <c r="G320" s="310" t="s">
        <v>400</v>
      </c>
      <c r="H320" s="7"/>
      <c r="I320" s="959"/>
      <c r="J320" s="166"/>
      <c r="K320" s="905" t="s">
        <v>942</v>
      </c>
      <c r="L320" s="70"/>
      <c r="M320" s="71"/>
      <c r="N320" s="11"/>
      <c r="O320" s="12"/>
      <c r="P320" s="13"/>
      <c r="Q320" s="14"/>
      <c r="R320" s="15"/>
      <c r="S320" s="16"/>
      <c r="T320" s="17"/>
      <c r="U320" s="14"/>
      <c r="V320" s="15"/>
      <c r="W320" s="16"/>
      <c r="X320" s="18"/>
      <c r="Y320" s="15"/>
      <c r="Z320" s="19"/>
      <c r="AA320" s="16"/>
      <c r="AB320" s="20"/>
      <c r="AC320" s="21"/>
      <c r="AD320" s="22"/>
      <c r="AE320" s="23"/>
      <c r="AF320" s="21"/>
      <c r="AG320" s="24"/>
      <c r="AH320" s="137"/>
    </row>
    <row r="321" spans="1:39" ht="72.599999999999994" outlineLevel="1" thickBot="1">
      <c r="A321" s="277">
        <v>321</v>
      </c>
      <c r="B321" s="428"/>
      <c r="C321" s="372" t="s">
        <v>401</v>
      </c>
      <c r="D321" s="373" t="s">
        <v>819</v>
      </c>
      <c r="E321" s="355">
        <v>4</v>
      </c>
      <c r="F321" s="374" t="s">
        <v>399</v>
      </c>
      <c r="G321" s="357" t="s">
        <v>402</v>
      </c>
      <c r="H321" s="962"/>
      <c r="I321" s="205"/>
      <c r="J321" s="160"/>
      <c r="K321" s="907" t="s">
        <v>942</v>
      </c>
      <c r="L321" s="141"/>
      <c r="M321" s="168"/>
      <c r="N321" s="77"/>
      <c r="O321" s="78"/>
      <c r="P321" s="79"/>
      <c r="Q321" s="80"/>
      <c r="R321" s="81"/>
      <c r="S321" s="82"/>
      <c r="T321" s="83"/>
      <c r="U321" s="80"/>
      <c r="V321" s="81"/>
      <c r="W321" s="82"/>
      <c r="X321" s="84"/>
      <c r="Y321" s="81"/>
      <c r="Z321" s="81"/>
      <c r="AA321" s="82"/>
      <c r="AB321" s="85"/>
      <c r="AC321" s="86"/>
      <c r="AD321" s="87"/>
      <c r="AE321" s="88"/>
      <c r="AF321" s="86"/>
      <c r="AG321" s="89"/>
      <c r="AH321" s="142"/>
    </row>
    <row r="322" spans="1:39" ht="28.2" customHeight="1" outlineLevel="1" thickBot="1">
      <c r="A322" s="293">
        <v>322</v>
      </c>
      <c r="B322" s="376"/>
      <c r="C322" s="781" t="s">
        <v>818</v>
      </c>
      <c r="D322" s="782"/>
      <c r="E322" s="782"/>
      <c r="F322" s="782"/>
      <c r="G322" s="783"/>
      <c r="H322" s="655">
        <f>COUNTIF(H320:H321,"x")</f>
        <v>0</v>
      </c>
      <c r="I322" s="654">
        <f>COUNTIF(I320:I321,"x")</f>
        <v>0</v>
      </c>
      <c r="J322" s="570"/>
      <c r="K322" s="570"/>
      <c r="L322" s="605"/>
      <c r="M322" s="568"/>
      <c r="N322" s="569"/>
      <c r="O322" s="570"/>
      <c r="P322" s="570"/>
      <c r="Q322" s="225"/>
      <c r="R322" s="143"/>
      <c r="S322" s="143"/>
      <c r="T322" s="225"/>
      <c r="U322" s="225"/>
      <c r="V322" s="143"/>
      <c r="W322" s="143"/>
      <c r="X322" s="225"/>
      <c r="Y322" s="225"/>
      <c r="Z322" s="143"/>
      <c r="AA322" s="143"/>
      <c r="AB322" s="234"/>
      <c r="AC322" s="91"/>
      <c r="AD322" s="94"/>
      <c r="AE322" s="95"/>
      <c r="AF322" s="91"/>
      <c r="AG322" s="94"/>
      <c r="AH322" s="96"/>
    </row>
    <row r="323" spans="1:39" ht="26.4" outlineLevel="1" thickBot="1">
      <c r="A323" s="277">
        <v>323</v>
      </c>
      <c r="B323" s="336"/>
      <c r="C323" s="815" t="s">
        <v>776</v>
      </c>
      <c r="D323" s="807"/>
      <c r="E323" s="807"/>
      <c r="F323" s="807"/>
      <c r="G323" s="808"/>
      <c r="H323" s="765" t="str">
        <f>IF(AND(H324="Erfüllt",I322&gt;=1),"Übererfüllt","Verfehlt")</f>
        <v>Verfehlt</v>
      </c>
      <c r="I323" s="766"/>
      <c r="J323" s="893" t="s">
        <v>859</v>
      </c>
      <c r="K323" s="618"/>
      <c r="L323" s="567"/>
      <c r="M323" s="574"/>
      <c r="N323" s="575"/>
      <c r="O323" s="565"/>
      <c r="P323" s="576"/>
      <c r="Q323" s="226"/>
      <c r="R323" s="227"/>
      <c r="S323" s="228"/>
      <c r="T323" s="229"/>
      <c r="U323" s="226"/>
      <c r="V323" s="227"/>
      <c r="W323" s="228"/>
      <c r="X323" s="230"/>
      <c r="Y323" s="226"/>
      <c r="Z323" s="227"/>
      <c r="AA323" s="228"/>
      <c r="AB323" s="110"/>
      <c r="AC323" s="98"/>
      <c r="AD323" s="146"/>
      <c r="AE323" s="99"/>
      <c r="AF323" s="98"/>
      <c r="AG323" s="106"/>
      <c r="AH323" s="147"/>
    </row>
    <row r="324" spans="1:39" ht="26.4" outlineLevel="1" thickBot="1">
      <c r="A324" s="277">
        <v>324</v>
      </c>
      <c r="B324" s="377"/>
      <c r="C324" s="830" t="s">
        <v>775</v>
      </c>
      <c r="D324" s="790"/>
      <c r="E324" s="790"/>
      <c r="F324" s="790"/>
      <c r="G324" s="791"/>
      <c r="H324" s="761" t="str">
        <f>IF(H322&gt;=1,"Erfüllt","Verfehlt")</f>
        <v>Verfehlt</v>
      </c>
      <c r="I324" s="762"/>
      <c r="J324" s="894"/>
      <c r="K324" s="619"/>
      <c r="L324" s="585"/>
      <c r="M324" s="586"/>
      <c r="N324" s="587"/>
      <c r="O324" s="656"/>
      <c r="P324" s="620"/>
      <c r="Q324" s="102"/>
      <c r="R324" s="111"/>
      <c r="S324" s="231"/>
      <c r="T324" s="232"/>
      <c r="U324" s="102"/>
      <c r="V324" s="111"/>
      <c r="W324" s="231"/>
      <c r="X324" s="233"/>
      <c r="Y324" s="102"/>
      <c r="Z324" s="111"/>
      <c r="AA324" s="231"/>
      <c r="AB324" s="214"/>
      <c r="AC324" s="113"/>
      <c r="AD324" s="162"/>
      <c r="AE324" s="163"/>
      <c r="AF324" s="113"/>
      <c r="AG324" s="106"/>
      <c r="AH324" s="164"/>
    </row>
    <row r="325" spans="1:39" s="52" customFormat="1" ht="25.8" outlineLevel="1">
      <c r="A325" s="277">
        <v>325</v>
      </c>
      <c r="B325" s="387"/>
      <c r="C325" s="387"/>
      <c r="D325" s="341"/>
      <c r="E325" s="342"/>
      <c r="F325" s="342"/>
      <c r="G325" s="342"/>
      <c r="H325" s="592"/>
      <c r="I325" s="592"/>
      <c r="J325" s="340"/>
      <c r="K325" s="451"/>
      <c r="L325" s="342"/>
      <c r="M325" s="342"/>
      <c r="N325" s="387"/>
      <c r="O325" s="387"/>
      <c r="P325" s="342"/>
      <c r="Q325" s="120"/>
      <c r="R325" s="120"/>
      <c r="S325" s="120"/>
      <c r="T325" s="119"/>
      <c r="U325" s="120"/>
      <c r="V325" s="120"/>
      <c r="W325" s="120"/>
      <c r="X325" s="126"/>
      <c r="Y325" s="120"/>
      <c r="Z325" s="120"/>
      <c r="AA325" s="120"/>
      <c r="AB325" s="119"/>
      <c r="AC325" s="126"/>
      <c r="AD325" s="126"/>
      <c r="AE325" s="125"/>
      <c r="AF325" s="126"/>
      <c r="AG325" s="120"/>
      <c r="AH325" s="119"/>
      <c r="AI325" s="119"/>
      <c r="AJ325" s="119"/>
      <c r="AK325" s="119"/>
      <c r="AL325" s="119"/>
      <c r="AM325" s="119"/>
    </row>
    <row r="326" spans="1:39" ht="26.4" outlineLevel="1" thickBot="1">
      <c r="A326" s="278">
        <v>326</v>
      </c>
      <c r="B326" s="343"/>
      <c r="C326" s="339"/>
      <c r="D326" s="344"/>
      <c r="E326" s="345"/>
      <c r="F326" s="345"/>
      <c r="G326" s="345"/>
      <c r="H326" s="593"/>
      <c r="I326" s="593"/>
      <c r="J326" s="501"/>
      <c r="K326" s="367"/>
      <c r="L326" s="339"/>
      <c r="M326" s="387"/>
      <c r="N326" s="595"/>
      <c r="O326" s="339"/>
      <c r="P326" s="596"/>
      <c r="Q326" s="120"/>
      <c r="R326" s="120"/>
      <c r="S326" s="120"/>
      <c r="T326" s="128"/>
      <c r="U326" s="120"/>
      <c r="V326" s="120"/>
      <c r="W326" s="120"/>
      <c r="X326" s="128"/>
      <c r="Y326" s="120"/>
      <c r="Z326" s="121"/>
      <c r="AA326" s="121"/>
      <c r="AB326" s="124"/>
      <c r="AC326" s="124"/>
      <c r="AD326" s="124"/>
      <c r="AE326" s="125"/>
      <c r="AF326" s="124"/>
      <c r="AG326" s="129"/>
      <c r="AH326" s="126"/>
      <c r="AI326" s="119"/>
      <c r="AJ326" s="127"/>
      <c r="AK326" s="127"/>
      <c r="AL326" s="127"/>
      <c r="AM326" s="127"/>
    </row>
    <row r="327" spans="1:39" ht="26.4" outlineLevel="1" thickBot="1">
      <c r="A327" s="277">
        <v>327</v>
      </c>
      <c r="B327" s="346" t="s">
        <v>403</v>
      </c>
      <c r="C327" s="347"/>
      <c r="D327" s="348"/>
      <c r="E327" s="349"/>
      <c r="F327" s="350"/>
      <c r="G327" s="350"/>
      <c r="H327" s="603"/>
      <c r="I327" s="603"/>
      <c r="J327" s="599"/>
      <c r="K327" s="600"/>
      <c r="L327" s="347"/>
      <c r="M327" s="601"/>
      <c r="N327" s="347"/>
      <c r="O327" s="347"/>
      <c r="P327" s="602"/>
      <c r="Q327" s="182"/>
      <c r="R327" s="183"/>
      <c r="S327" s="183"/>
      <c r="T327" s="184"/>
      <c r="U327" s="133"/>
      <c r="V327" s="134"/>
      <c r="W327" s="134"/>
      <c r="X327" s="135"/>
      <c r="Y327" s="134"/>
      <c r="Z327" s="136"/>
      <c r="AA327" s="136"/>
      <c r="AB327" s="130"/>
      <c r="AC327" s="130"/>
      <c r="AD327" s="130"/>
      <c r="AE327" s="132"/>
      <c r="AF327" s="130"/>
      <c r="AG327" s="134"/>
      <c r="AH327" s="135"/>
    </row>
    <row r="328" spans="1:39" ht="26.4" outlineLevel="1" thickBot="1">
      <c r="A328" s="277">
        <v>328</v>
      </c>
      <c r="B328" s="398" t="s">
        <v>404</v>
      </c>
      <c r="C328" s="429"/>
      <c r="D328" s="430"/>
      <c r="E328" s="431"/>
      <c r="F328" s="432"/>
      <c r="G328" s="433"/>
      <c r="H328" s="632" t="s">
        <v>893</v>
      </c>
      <c r="I328" s="633" t="s">
        <v>894</v>
      </c>
      <c r="J328" s="390"/>
      <c r="K328" s="584"/>
      <c r="L328" s="656"/>
      <c r="M328" s="586"/>
      <c r="N328" s="656"/>
      <c r="O328" s="656"/>
      <c r="P328" s="620"/>
      <c r="Q328" s="235"/>
      <c r="R328" s="236"/>
      <c r="S328" s="236"/>
      <c r="T328" s="237"/>
      <c r="U328" s="238"/>
      <c r="V328" s="239"/>
      <c r="W328" s="239"/>
      <c r="X328" s="240"/>
      <c r="Y328" s="239"/>
      <c r="Z328" s="241"/>
      <c r="AA328" s="241"/>
      <c r="AB328" s="162"/>
      <c r="AC328" s="213"/>
      <c r="AD328" s="162"/>
      <c r="AE328" s="163"/>
      <c r="AF328" s="213"/>
      <c r="AG328" s="242"/>
      <c r="AH328" s="164"/>
    </row>
    <row r="329" spans="1:39" ht="28.8" outlineLevel="1">
      <c r="A329" s="293">
        <v>329</v>
      </c>
      <c r="B329" s="330"/>
      <c r="C329" s="306" t="s">
        <v>405</v>
      </c>
      <c r="D329" s="403" t="s">
        <v>817</v>
      </c>
      <c r="E329" s="308">
        <v>2</v>
      </c>
      <c r="F329" s="309" t="s">
        <v>404</v>
      </c>
      <c r="G329" s="310" t="s">
        <v>406</v>
      </c>
      <c r="H329" s="167"/>
      <c r="I329" s="959"/>
      <c r="J329" s="166"/>
      <c r="K329" s="905" t="s">
        <v>943</v>
      </c>
      <c r="L329" s="70"/>
      <c r="M329" s="71"/>
      <c r="N329" s="11"/>
      <c r="O329" s="12"/>
      <c r="P329" s="13"/>
      <c r="Q329" s="14"/>
      <c r="R329" s="15"/>
      <c r="S329" s="16"/>
      <c r="T329" s="17"/>
      <c r="U329" s="14"/>
      <c r="V329" s="15"/>
      <c r="W329" s="16"/>
      <c r="X329" s="18"/>
      <c r="Y329" s="15"/>
      <c r="Z329" s="19"/>
      <c r="AA329" s="16"/>
      <c r="AB329" s="20"/>
      <c r="AC329" s="21"/>
      <c r="AD329" s="22"/>
      <c r="AE329" s="23"/>
      <c r="AF329" s="21"/>
      <c r="AG329" s="24"/>
      <c r="AH329" s="137"/>
    </row>
    <row r="330" spans="1:39" ht="43.2" outlineLevel="1">
      <c r="A330" s="277">
        <v>330</v>
      </c>
      <c r="B330" s="331"/>
      <c r="C330" s="380" t="s">
        <v>407</v>
      </c>
      <c r="D330" s="381" t="s">
        <v>823</v>
      </c>
      <c r="E330" s="382">
        <v>1</v>
      </c>
      <c r="F330" s="309" t="s">
        <v>404</v>
      </c>
      <c r="G330" s="314" t="s">
        <v>408</v>
      </c>
      <c r="H330" s="167"/>
      <c r="I330" s="959"/>
      <c r="J330" s="49"/>
      <c r="K330" s="905" t="s">
        <v>943</v>
      </c>
      <c r="L330" s="70"/>
      <c r="M330" s="71"/>
      <c r="N330" s="11"/>
      <c r="O330" s="29"/>
      <c r="P330" s="30"/>
      <c r="Q330" s="14"/>
      <c r="R330" s="15"/>
      <c r="S330" s="16"/>
      <c r="T330" s="31"/>
      <c r="U330" s="14"/>
      <c r="V330" s="15"/>
      <c r="W330" s="16"/>
      <c r="X330" s="32"/>
      <c r="Y330" s="15"/>
      <c r="Z330" s="19"/>
      <c r="AA330" s="16"/>
      <c r="AB330" s="33"/>
      <c r="AC330" s="21"/>
      <c r="AD330" s="34"/>
      <c r="AE330" s="35"/>
      <c r="AF330" s="21"/>
      <c r="AG330" s="24"/>
      <c r="AH330" s="137"/>
    </row>
    <row r="331" spans="1:39" ht="43.2" outlineLevel="1">
      <c r="A331" s="277">
        <v>331</v>
      </c>
      <c r="B331" s="331"/>
      <c r="C331" s="380" t="s">
        <v>409</v>
      </c>
      <c r="D331" s="381" t="s">
        <v>823</v>
      </c>
      <c r="E331" s="382">
        <v>3</v>
      </c>
      <c r="F331" s="309" t="s">
        <v>404</v>
      </c>
      <c r="G331" s="314" t="s">
        <v>410</v>
      </c>
      <c r="H331" s="167"/>
      <c r="I331" s="959"/>
      <c r="J331" s="49"/>
      <c r="K331" s="905" t="s">
        <v>943</v>
      </c>
      <c r="L331" s="70"/>
      <c r="M331" s="71"/>
      <c r="N331" s="11"/>
      <c r="O331" s="29"/>
      <c r="P331" s="30"/>
      <c r="Q331" s="14"/>
      <c r="R331" s="15"/>
      <c r="S331" s="16"/>
      <c r="T331" s="31"/>
      <c r="U331" s="14"/>
      <c r="V331" s="15"/>
      <c r="W331" s="16"/>
      <c r="X331" s="32"/>
      <c r="Y331" s="15"/>
      <c r="Z331" s="19"/>
      <c r="AA331" s="16"/>
      <c r="AB331" s="33"/>
      <c r="AC331" s="21"/>
      <c r="AD331" s="34"/>
      <c r="AE331" s="35"/>
      <c r="AF331" s="21"/>
      <c r="AG331" s="24"/>
      <c r="AH331" s="137"/>
    </row>
    <row r="332" spans="1:39" ht="43.8" outlineLevel="1" thickBot="1">
      <c r="A332" s="277">
        <v>332</v>
      </c>
      <c r="B332" s="332"/>
      <c r="C332" s="324" t="s">
        <v>411</v>
      </c>
      <c r="D332" s="373" t="s">
        <v>819</v>
      </c>
      <c r="E332" s="326">
        <v>2</v>
      </c>
      <c r="F332" s="309" t="s">
        <v>404</v>
      </c>
      <c r="G332" s="397" t="s">
        <v>412</v>
      </c>
      <c r="H332" s="959"/>
      <c r="I332" s="7"/>
      <c r="J332" s="53"/>
      <c r="K332" s="905" t="s">
        <v>943</v>
      </c>
      <c r="L332" s="70"/>
      <c r="M332" s="71"/>
      <c r="N332" s="77"/>
      <c r="O332" s="78"/>
      <c r="P332" s="79"/>
      <c r="Q332" s="80"/>
      <c r="R332" s="81"/>
      <c r="S332" s="82"/>
      <c r="T332" s="83"/>
      <c r="U332" s="80"/>
      <c r="V332" s="81"/>
      <c r="W332" s="82"/>
      <c r="X332" s="84"/>
      <c r="Y332" s="81"/>
      <c r="Z332" s="81"/>
      <c r="AA332" s="82"/>
      <c r="AB332" s="85"/>
      <c r="AC332" s="86"/>
      <c r="AD332" s="87"/>
      <c r="AE332" s="88"/>
      <c r="AF332" s="86"/>
      <c r="AG332" s="24"/>
      <c r="AH332" s="137"/>
    </row>
    <row r="333" spans="1:39" customFormat="1" ht="26.4" outlineLevel="1" thickBot="1">
      <c r="A333" s="278">
        <v>333</v>
      </c>
      <c r="B333" s="398" t="s">
        <v>413</v>
      </c>
      <c r="C333" s="434"/>
      <c r="D333" s="435"/>
      <c r="E333" s="436"/>
      <c r="F333" s="304"/>
      <c r="G333" s="437"/>
      <c r="H333" s="632" t="s">
        <v>893</v>
      </c>
      <c r="I333" s="633" t="s">
        <v>894</v>
      </c>
      <c r="J333" s="399"/>
      <c r="K333" s="557"/>
      <c r="L333" s="301"/>
      <c r="M333" s="559"/>
      <c r="N333" s="629"/>
      <c r="O333" s="629"/>
      <c r="P333" s="629"/>
      <c r="Q333" s="664"/>
      <c r="R333" s="665"/>
      <c r="S333" s="665"/>
      <c r="T333" s="666"/>
      <c r="U333" s="630"/>
      <c r="V333" s="583"/>
      <c r="W333" s="583"/>
      <c r="X333" s="631"/>
      <c r="Y333" s="583"/>
      <c r="Z333" s="583"/>
      <c r="AA333" s="583"/>
      <c r="AB333" s="629"/>
      <c r="AC333" s="629"/>
      <c r="AD333" s="756"/>
      <c r="AE333" s="629"/>
      <c r="AF333" s="629"/>
      <c r="AG333" s="651"/>
      <c r="AH333" s="652"/>
    </row>
    <row r="334" spans="1:39" ht="57.6" outlineLevel="1">
      <c r="A334" s="277">
        <v>334</v>
      </c>
      <c r="B334" s="330"/>
      <c r="C334" s="306" t="s">
        <v>414</v>
      </c>
      <c r="D334" s="403" t="s">
        <v>817</v>
      </c>
      <c r="E334" s="308">
        <v>3</v>
      </c>
      <c r="F334" s="309" t="s">
        <v>413</v>
      </c>
      <c r="G334" s="310" t="s">
        <v>415</v>
      </c>
      <c r="H334" s="167"/>
      <c r="I334" s="959"/>
      <c r="J334" s="166"/>
      <c r="K334" s="905" t="s">
        <v>944</v>
      </c>
      <c r="L334" s="70"/>
      <c r="M334" s="71"/>
      <c r="N334" s="11"/>
      <c r="O334" s="12"/>
      <c r="P334" s="13"/>
      <c r="Q334" s="14"/>
      <c r="R334" s="15"/>
      <c r="S334" s="16"/>
      <c r="T334" s="17"/>
      <c r="U334" s="14"/>
      <c r="V334" s="15"/>
      <c r="W334" s="16"/>
      <c r="X334" s="18"/>
      <c r="Y334" s="15"/>
      <c r="Z334" s="19"/>
      <c r="AA334" s="16"/>
      <c r="AB334" s="20"/>
      <c r="AC334" s="21"/>
      <c r="AD334" s="22"/>
      <c r="AE334" s="23"/>
      <c r="AF334" s="21"/>
      <c r="AG334" s="24"/>
      <c r="AH334" s="137"/>
    </row>
    <row r="335" spans="1:39" ht="72" outlineLevel="1">
      <c r="A335" s="277">
        <v>335</v>
      </c>
      <c r="B335" s="331"/>
      <c r="C335" s="380" t="s">
        <v>416</v>
      </c>
      <c r="D335" s="381" t="s">
        <v>824</v>
      </c>
      <c r="E335" s="382">
        <v>3</v>
      </c>
      <c r="F335" s="320" t="s">
        <v>413</v>
      </c>
      <c r="G335" s="314" t="s">
        <v>417</v>
      </c>
      <c r="H335" s="167"/>
      <c r="I335" s="959"/>
      <c r="J335" s="49"/>
      <c r="K335" s="905" t="s">
        <v>944</v>
      </c>
      <c r="L335" s="70"/>
      <c r="M335" s="71"/>
      <c r="N335" s="11"/>
      <c r="O335" s="29"/>
      <c r="P335" s="30"/>
      <c r="Q335" s="14"/>
      <c r="R335" s="15"/>
      <c r="S335" s="16"/>
      <c r="T335" s="31"/>
      <c r="U335" s="14"/>
      <c r="V335" s="15"/>
      <c r="W335" s="16"/>
      <c r="X335" s="32"/>
      <c r="Y335" s="15"/>
      <c r="Z335" s="19"/>
      <c r="AA335" s="16"/>
      <c r="AB335" s="33"/>
      <c r="AC335" s="21"/>
      <c r="AD335" s="34"/>
      <c r="AE335" s="35"/>
      <c r="AF335" s="21"/>
      <c r="AG335" s="24"/>
      <c r="AH335" s="137"/>
    </row>
    <row r="336" spans="1:39" ht="57.6" outlineLevel="1">
      <c r="A336" s="293">
        <v>336</v>
      </c>
      <c r="B336" s="331"/>
      <c r="C336" s="380" t="s">
        <v>418</v>
      </c>
      <c r="D336" s="381" t="s">
        <v>824</v>
      </c>
      <c r="E336" s="382">
        <v>3</v>
      </c>
      <c r="F336" s="320" t="s">
        <v>413</v>
      </c>
      <c r="G336" s="314" t="s">
        <v>419</v>
      </c>
      <c r="H336" s="167"/>
      <c r="I336" s="959"/>
      <c r="J336" s="49"/>
      <c r="K336" s="905" t="s">
        <v>944</v>
      </c>
      <c r="L336" s="70"/>
      <c r="M336" s="71"/>
      <c r="N336" s="11"/>
      <c r="O336" s="29"/>
      <c r="P336" s="30"/>
      <c r="Q336" s="14"/>
      <c r="R336" s="15"/>
      <c r="S336" s="16"/>
      <c r="T336" s="31"/>
      <c r="U336" s="14"/>
      <c r="V336" s="15"/>
      <c r="W336" s="16"/>
      <c r="X336" s="32"/>
      <c r="Y336" s="15"/>
      <c r="Z336" s="19"/>
      <c r="AA336" s="16"/>
      <c r="AB336" s="33"/>
      <c r="AC336" s="21"/>
      <c r="AD336" s="34"/>
      <c r="AE336" s="35"/>
      <c r="AF336" s="21"/>
      <c r="AG336" s="24"/>
      <c r="AH336" s="137"/>
    </row>
    <row r="337" spans="1:39" ht="28.8" outlineLevel="1">
      <c r="A337" s="277">
        <v>337</v>
      </c>
      <c r="B337" s="331"/>
      <c r="C337" s="311" t="s">
        <v>420</v>
      </c>
      <c r="D337" s="307" t="s">
        <v>817</v>
      </c>
      <c r="E337" s="312">
        <v>2</v>
      </c>
      <c r="F337" s="320" t="s">
        <v>413</v>
      </c>
      <c r="G337" s="314" t="s">
        <v>421</v>
      </c>
      <c r="H337" s="7"/>
      <c r="I337" s="959"/>
      <c r="J337" s="49"/>
      <c r="K337" s="905" t="s">
        <v>944</v>
      </c>
      <c r="L337" s="70"/>
      <c r="M337" s="71"/>
      <c r="N337" s="11"/>
      <c r="O337" s="29"/>
      <c r="P337" s="30"/>
      <c r="Q337" s="14"/>
      <c r="R337" s="15"/>
      <c r="S337" s="16"/>
      <c r="T337" s="31"/>
      <c r="U337" s="14"/>
      <c r="V337" s="15"/>
      <c r="W337" s="16"/>
      <c r="X337" s="32"/>
      <c r="Y337" s="15"/>
      <c r="Z337" s="19"/>
      <c r="AA337" s="16"/>
      <c r="AB337" s="33"/>
      <c r="AC337" s="21"/>
      <c r="AD337" s="34"/>
      <c r="AE337" s="35"/>
      <c r="AF337" s="21"/>
      <c r="AG337" s="24"/>
      <c r="AH337" s="137"/>
    </row>
    <row r="338" spans="1:39" customFormat="1" ht="35.4" customHeight="1" outlineLevel="1">
      <c r="A338" s="277">
        <v>338</v>
      </c>
      <c r="B338" s="333"/>
      <c r="C338" s="315"/>
      <c r="D338" s="316"/>
      <c r="E338" s="317"/>
      <c r="F338" s="438"/>
      <c r="G338" s="319" t="s">
        <v>878</v>
      </c>
      <c r="H338" s="737"/>
      <c r="I338" s="445"/>
      <c r="J338" s="445"/>
      <c r="K338" s="906"/>
      <c r="L338" s="731"/>
      <c r="M338" s="692"/>
      <c r="N338" s="693"/>
      <c r="O338" s="694"/>
      <c r="P338" s="695"/>
      <c r="Q338" s="696"/>
      <c r="R338" s="697"/>
      <c r="S338" s="698"/>
      <c r="T338" s="699"/>
      <c r="U338" s="696"/>
      <c r="V338" s="697"/>
      <c r="W338" s="698"/>
      <c r="X338" s="700"/>
      <c r="Y338" s="697"/>
      <c r="Z338" s="697"/>
      <c r="AA338" s="698"/>
      <c r="AB338" s="701"/>
      <c r="AC338" s="693"/>
      <c r="AD338" s="702"/>
      <c r="AE338" s="703"/>
      <c r="AF338" s="693"/>
      <c r="AG338" s="704"/>
      <c r="AH338" s="705"/>
    </row>
    <row r="339" spans="1:39" ht="28.8" outlineLevel="1">
      <c r="A339" s="277">
        <v>339</v>
      </c>
      <c r="B339" s="331"/>
      <c r="C339" s="311" t="s">
        <v>422</v>
      </c>
      <c r="D339" s="307" t="s">
        <v>817</v>
      </c>
      <c r="E339" s="312">
        <v>2</v>
      </c>
      <c r="F339" s="320" t="s">
        <v>413</v>
      </c>
      <c r="G339" s="411" t="s">
        <v>423</v>
      </c>
      <c r="H339" s="7"/>
      <c r="I339" s="959"/>
      <c r="J339" s="49"/>
      <c r="K339" s="905" t="s">
        <v>944</v>
      </c>
      <c r="L339" s="70"/>
      <c r="M339" s="71"/>
      <c r="N339" s="11"/>
      <c r="O339" s="29"/>
      <c r="P339" s="30"/>
      <c r="Q339" s="14"/>
      <c r="R339" s="15"/>
      <c r="S339" s="16"/>
      <c r="T339" s="31"/>
      <c r="U339" s="14"/>
      <c r="V339" s="15"/>
      <c r="W339" s="16"/>
      <c r="X339" s="32"/>
      <c r="Y339" s="15"/>
      <c r="Z339" s="19"/>
      <c r="AA339" s="16"/>
      <c r="AB339" s="33"/>
      <c r="AC339" s="21"/>
      <c r="AD339" s="34"/>
      <c r="AE339" s="35"/>
      <c r="AF339" s="21"/>
      <c r="AG339" s="24"/>
      <c r="AH339" s="137"/>
    </row>
    <row r="340" spans="1:39" customFormat="1" ht="40.200000000000003" customHeight="1" outlineLevel="1">
      <c r="A340" s="278">
        <v>340</v>
      </c>
      <c r="B340" s="333"/>
      <c r="C340" s="315"/>
      <c r="D340" s="316"/>
      <c r="E340" s="317"/>
      <c r="F340" s="438"/>
      <c r="G340" s="319" t="s">
        <v>878</v>
      </c>
      <c r="H340" s="737"/>
      <c r="I340" s="445"/>
      <c r="J340" s="445"/>
      <c r="K340" s="906"/>
      <c r="L340" s="731"/>
      <c r="M340" s="692"/>
      <c r="N340" s="693"/>
      <c r="O340" s="694"/>
      <c r="P340" s="695"/>
      <c r="Q340" s="696"/>
      <c r="R340" s="697"/>
      <c r="S340" s="698"/>
      <c r="T340" s="699"/>
      <c r="U340" s="696"/>
      <c r="V340" s="697"/>
      <c r="W340" s="698"/>
      <c r="X340" s="700"/>
      <c r="Y340" s="697"/>
      <c r="Z340" s="697"/>
      <c r="AA340" s="698"/>
      <c r="AB340" s="701"/>
      <c r="AC340" s="693"/>
      <c r="AD340" s="702"/>
      <c r="AE340" s="703"/>
      <c r="AF340" s="693"/>
      <c r="AG340" s="704"/>
      <c r="AH340" s="705"/>
    </row>
    <row r="341" spans="1:39" ht="28.8" outlineLevel="1">
      <c r="A341" s="277">
        <v>341</v>
      </c>
      <c r="B341" s="331"/>
      <c r="C341" s="321" t="s">
        <v>424</v>
      </c>
      <c r="D341" s="322" t="s">
        <v>819</v>
      </c>
      <c r="E341" s="312">
        <v>2</v>
      </c>
      <c r="F341" s="320" t="s">
        <v>413</v>
      </c>
      <c r="G341" s="314" t="s">
        <v>425</v>
      </c>
      <c r="H341" s="959"/>
      <c r="I341" s="7"/>
      <c r="J341" s="49"/>
      <c r="K341" s="905" t="s">
        <v>944</v>
      </c>
      <c r="L341" s="70"/>
      <c r="M341" s="71"/>
      <c r="N341" s="11"/>
      <c r="O341" s="29"/>
      <c r="P341" s="30"/>
      <c r="Q341" s="14"/>
      <c r="R341" s="15"/>
      <c r="S341" s="16"/>
      <c r="T341" s="31"/>
      <c r="U341" s="14"/>
      <c r="V341" s="15"/>
      <c r="W341" s="16"/>
      <c r="X341" s="32"/>
      <c r="Y341" s="15"/>
      <c r="Z341" s="19"/>
      <c r="AA341" s="16"/>
      <c r="AB341" s="33"/>
      <c r="AC341" s="21"/>
      <c r="AD341" s="34"/>
      <c r="AE341" s="35"/>
      <c r="AF341" s="21"/>
      <c r="AG341" s="24"/>
      <c r="AH341" s="137"/>
    </row>
    <row r="342" spans="1:39" ht="28.8" outlineLevel="1">
      <c r="A342" s="277">
        <v>342</v>
      </c>
      <c r="B342" s="331"/>
      <c r="C342" s="321" t="s">
        <v>426</v>
      </c>
      <c r="D342" s="322" t="s">
        <v>819</v>
      </c>
      <c r="E342" s="312">
        <v>2</v>
      </c>
      <c r="F342" s="320" t="s">
        <v>413</v>
      </c>
      <c r="G342" s="314" t="s">
        <v>425</v>
      </c>
      <c r="H342" s="959"/>
      <c r="I342" s="7"/>
      <c r="J342" s="49"/>
      <c r="K342" s="905" t="s">
        <v>944</v>
      </c>
      <c r="L342" s="70"/>
      <c r="M342" s="71"/>
      <c r="N342" s="11"/>
      <c r="O342" s="29"/>
      <c r="P342" s="30"/>
      <c r="Q342" s="14"/>
      <c r="R342" s="15"/>
      <c r="S342" s="16"/>
      <c r="T342" s="31"/>
      <c r="U342" s="14"/>
      <c r="V342" s="15"/>
      <c r="W342" s="16"/>
      <c r="X342" s="32"/>
      <c r="Y342" s="15"/>
      <c r="Z342" s="19"/>
      <c r="AA342" s="16"/>
      <c r="AB342" s="33"/>
      <c r="AC342" s="21"/>
      <c r="AD342" s="34"/>
      <c r="AE342" s="35"/>
      <c r="AF342" s="21"/>
      <c r="AG342" s="24"/>
      <c r="AH342" s="137"/>
    </row>
    <row r="343" spans="1:39" ht="26.4" outlineLevel="1" thickBot="1">
      <c r="A343" s="293">
        <v>343</v>
      </c>
      <c r="B343" s="428"/>
      <c r="C343" s="372" t="s">
        <v>427</v>
      </c>
      <c r="D343" s="373" t="s">
        <v>819</v>
      </c>
      <c r="E343" s="355">
        <v>1</v>
      </c>
      <c r="F343" s="385" t="s">
        <v>413</v>
      </c>
      <c r="G343" s="357" t="s">
        <v>428</v>
      </c>
      <c r="H343" s="952"/>
      <c r="I343" s="243"/>
      <c r="J343" s="160"/>
      <c r="K343" s="907" t="s">
        <v>944</v>
      </c>
      <c r="L343" s="141"/>
      <c r="M343" s="168"/>
      <c r="N343" s="77"/>
      <c r="O343" s="78"/>
      <c r="P343" s="79"/>
      <c r="Q343" s="80"/>
      <c r="R343" s="81"/>
      <c r="S343" s="82"/>
      <c r="T343" s="83"/>
      <c r="U343" s="80"/>
      <c r="V343" s="81"/>
      <c r="W343" s="82"/>
      <c r="X343" s="84"/>
      <c r="Y343" s="81"/>
      <c r="Z343" s="81"/>
      <c r="AA343" s="82"/>
      <c r="AB343" s="85"/>
      <c r="AC343" s="86"/>
      <c r="AD343" s="87"/>
      <c r="AE343" s="88"/>
      <c r="AF343" s="86"/>
      <c r="AG343" s="89"/>
      <c r="AH343" s="142"/>
    </row>
    <row r="344" spans="1:39" ht="28.2" customHeight="1" outlineLevel="1">
      <c r="A344" s="277">
        <v>344</v>
      </c>
      <c r="B344" s="376"/>
      <c r="C344" s="792" t="s">
        <v>860</v>
      </c>
      <c r="D344" s="793"/>
      <c r="E344" s="793"/>
      <c r="F344" s="793"/>
      <c r="G344" s="794"/>
      <c r="H344" s="667">
        <f>COUNTIF(H329:H332,"x")-IF(OR(AND(H329="x",H330="x"),AND(H329="x",H331="x"),AND(H330="x",H331="x")),1,0)-IF(AND(H329="x",H330="x",H331="x"),1,0)</f>
        <v>0</v>
      </c>
      <c r="I344" s="667">
        <f>COUNTIF(I329:I332,"x")</f>
        <v>0</v>
      </c>
      <c r="J344" s="570"/>
      <c r="K344" s="570"/>
      <c r="L344" s="605"/>
      <c r="M344" s="568"/>
      <c r="N344" s="569"/>
      <c r="O344" s="570"/>
      <c r="P344" s="570"/>
      <c r="Q344" s="244"/>
      <c r="R344" s="245"/>
      <c r="S344" s="246"/>
      <c r="T344" s="247"/>
      <c r="U344" s="244"/>
      <c r="V344" s="245"/>
      <c r="W344" s="246"/>
      <c r="X344" s="247"/>
      <c r="Y344" s="244"/>
      <c r="Z344" s="245"/>
      <c r="AA344" s="246"/>
      <c r="AB344" s="110"/>
      <c r="AC344" s="91"/>
      <c r="AD344" s="92"/>
      <c r="AE344" s="190"/>
      <c r="AF344" s="91"/>
      <c r="AG344" s="210"/>
      <c r="AH344" s="210"/>
    </row>
    <row r="345" spans="1:39" ht="28.2" customHeight="1" outlineLevel="1" thickBot="1">
      <c r="A345" s="277">
        <v>345</v>
      </c>
      <c r="B345" s="376"/>
      <c r="C345" s="792" t="s">
        <v>861</v>
      </c>
      <c r="D345" s="793"/>
      <c r="E345" s="793"/>
      <c r="F345" s="793"/>
      <c r="G345" s="794"/>
      <c r="H345" s="638">
        <f>COUNTIF(H334:H343,"x")-IF(OR(AND(H334="x",H335="x"),AND(H334="x",H336="x"),AND(H335="x",H336="x")),1,0)-IF(AND(H334="x",H335="x",H336="x"),1,0)</f>
        <v>0</v>
      </c>
      <c r="I345" s="639">
        <f>COUNTIF(I334:I343,"x")</f>
        <v>0</v>
      </c>
      <c r="J345" s="570"/>
      <c r="K345" s="570"/>
      <c r="L345" s="605"/>
      <c r="M345" s="568"/>
      <c r="N345" s="569"/>
      <c r="O345" s="570"/>
      <c r="P345" s="570"/>
      <c r="Q345" s="191"/>
      <c r="R345" s="94"/>
      <c r="S345" s="117"/>
      <c r="T345" s="192"/>
      <c r="U345" s="191"/>
      <c r="V345" s="94"/>
      <c r="W345" s="117"/>
      <c r="X345" s="192"/>
      <c r="Y345" s="191"/>
      <c r="Z345" s="94"/>
      <c r="AA345" s="117"/>
      <c r="AB345" s="193"/>
      <c r="AC345" s="91"/>
      <c r="AD345" s="94"/>
      <c r="AE345" s="194"/>
      <c r="AF345" s="91"/>
      <c r="AG345" s="211"/>
      <c r="AH345" s="211"/>
    </row>
    <row r="346" spans="1:39" ht="26.4" outlineLevel="1" thickBot="1">
      <c r="A346" s="277">
        <v>346</v>
      </c>
      <c r="B346" s="336"/>
      <c r="C346" s="815" t="s">
        <v>777</v>
      </c>
      <c r="D346" s="807"/>
      <c r="E346" s="807"/>
      <c r="F346" s="807"/>
      <c r="G346" s="808"/>
      <c r="H346" s="787" t="str">
        <f>IF(AND(H348="Erfüllt",(H344+I344+H345+I345)&gt;=7),"Deutlich übererfüllt","Verfehlt")</f>
        <v>Verfehlt</v>
      </c>
      <c r="I346" s="788"/>
      <c r="J346" s="838" t="s">
        <v>859</v>
      </c>
      <c r="K346" s="618"/>
      <c r="L346" s="567"/>
      <c r="M346" s="574"/>
      <c r="N346" s="575"/>
      <c r="O346" s="565"/>
      <c r="P346" s="576"/>
      <c r="Q346" s="100"/>
      <c r="R346" s="101"/>
      <c r="S346" s="102"/>
      <c r="T346" s="99"/>
      <c r="U346" s="100"/>
      <c r="V346" s="101"/>
      <c r="W346" s="102"/>
      <c r="X346" s="99"/>
      <c r="Y346" s="100"/>
      <c r="Z346" s="101"/>
      <c r="AA346" s="102"/>
      <c r="AB346" s="103"/>
      <c r="AC346" s="98"/>
      <c r="AD346" s="146"/>
      <c r="AE346" s="99"/>
      <c r="AF346" s="98"/>
      <c r="AG346" s="106"/>
      <c r="AH346" s="147"/>
    </row>
    <row r="347" spans="1:39" ht="26.4" outlineLevel="1" thickBot="1">
      <c r="A347" s="278">
        <v>347</v>
      </c>
      <c r="B347" s="337"/>
      <c r="C347" s="775" t="s">
        <v>778</v>
      </c>
      <c r="D347" s="776"/>
      <c r="E347" s="776"/>
      <c r="F347" s="776"/>
      <c r="G347" s="777"/>
      <c r="H347" s="765" t="str">
        <f>IF(AND(H348="Erfüllt",(H344+I344+H345+I345)&gt;=6),"Übererfüllt","Verfehlt")</f>
        <v>Verfehlt</v>
      </c>
      <c r="I347" s="766"/>
      <c r="J347" s="839"/>
      <c r="K347" s="573"/>
      <c r="L347" s="581"/>
      <c r="M347" s="568"/>
      <c r="N347" s="569"/>
      <c r="O347" s="582"/>
      <c r="P347" s="578"/>
      <c r="Q347" s="108"/>
      <c r="R347" s="102"/>
      <c r="S347" s="109"/>
      <c r="T347" s="105"/>
      <c r="U347" s="108"/>
      <c r="V347" s="102"/>
      <c r="W347" s="109"/>
      <c r="X347" s="105"/>
      <c r="Y347" s="108"/>
      <c r="Z347" s="102"/>
      <c r="AA347" s="109"/>
      <c r="AB347" s="110"/>
      <c r="AC347" s="91"/>
      <c r="AD347" s="104"/>
      <c r="AE347" s="105"/>
      <c r="AF347" s="91"/>
      <c r="AG347" s="106"/>
      <c r="AH347" s="107"/>
    </row>
    <row r="348" spans="1:39" ht="58.8" customHeight="1" outlineLevel="1" thickBot="1">
      <c r="A348" s="277">
        <v>348</v>
      </c>
      <c r="B348" s="386"/>
      <c r="C348" s="784" t="s">
        <v>779</v>
      </c>
      <c r="D348" s="785"/>
      <c r="E348" s="785"/>
      <c r="F348" s="785"/>
      <c r="G348" s="786"/>
      <c r="H348" s="761" t="str">
        <f>IF(AND(H344&gt;=1,AND(H345&gt;=3)),"Erfüllt","Verfehlt")</f>
        <v>Verfehlt</v>
      </c>
      <c r="I348" s="762"/>
      <c r="J348" s="890"/>
      <c r="K348" s="622"/>
      <c r="L348" s="591"/>
      <c r="M348" s="623"/>
      <c r="N348" s="624"/>
      <c r="O348" s="571"/>
      <c r="P348" s="572"/>
      <c r="Q348" s="102"/>
      <c r="R348" s="111"/>
      <c r="S348" s="112"/>
      <c r="T348" s="105"/>
      <c r="U348" s="102"/>
      <c r="V348" s="111"/>
      <c r="W348" s="112"/>
      <c r="X348" s="105"/>
      <c r="Y348" s="102"/>
      <c r="Z348" s="111"/>
      <c r="AA348" s="112"/>
      <c r="AB348" s="161"/>
      <c r="AC348" s="169"/>
      <c r="AD348" s="95"/>
      <c r="AE348" s="95"/>
      <c r="AF348" s="169"/>
      <c r="AG348" s="106"/>
      <c r="AH348" s="170"/>
    </row>
    <row r="349" spans="1:39" s="52" customFormat="1" ht="25.8" outlineLevel="1">
      <c r="A349" s="277">
        <v>349</v>
      </c>
      <c r="B349" s="387"/>
      <c r="C349" s="387"/>
      <c r="D349" s="341"/>
      <c r="E349" s="342"/>
      <c r="F349" s="342"/>
      <c r="G349" s="342"/>
      <c r="H349" s="592"/>
      <c r="I349" s="592"/>
      <c r="J349" s="340"/>
      <c r="K349" s="451"/>
      <c r="L349" s="342"/>
      <c r="M349" s="342"/>
      <c r="N349" s="387"/>
      <c r="O349" s="387"/>
      <c r="P349" s="342"/>
      <c r="Q349" s="120"/>
      <c r="R349" s="120"/>
      <c r="S349" s="120"/>
      <c r="T349" s="119"/>
      <c r="U349" s="120"/>
      <c r="V349" s="120"/>
      <c r="W349" s="120"/>
      <c r="X349" s="126"/>
      <c r="Y349" s="120"/>
      <c r="Z349" s="120"/>
      <c r="AA349" s="120"/>
      <c r="AB349" s="119"/>
      <c r="AC349" s="126"/>
      <c r="AD349" s="126"/>
      <c r="AE349" s="125"/>
      <c r="AF349" s="126"/>
      <c r="AG349" s="120"/>
      <c r="AH349" s="119"/>
      <c r="AI349" s="119"/>
      <c r="AJ349" s="119"/>
      <c r="AK349" s="119"/>
      <c r="AL349" s="119"/>
      <c r="AM349" s="119"/>
    </row>
    <row r="350" spans="1:39" ht="26.4" outlineLevel="1" thickBot="1">
      <c r="A350" s="293">
        <v>350</v>
      </c>
      <c r="B350" s="343"/>
      <c r="C350" s="339"/>
      <c r="D350" s="344"/>
      <c r="E350" s="345"/>
      <c r="F350" s="345"/>
      <c r="G350" s="345"/>
      <c r="H350" s="593"/>
      <c r="I350" s="593"/>
      <c r="J350" s="501"/>
      <c r="K350" s="367"/>
      <c r="L350" s="339"/>
      <c r="M350" s="387"/>
      <c r="N350" s="595"/>
      <c r="O350" s="339"/>
      <c r="P350" s="596"/>
      <c r="Q350" s="120"/>
      <c r="R350" s="120"/>
      <c r="S350" s="120"/>
      <c r="T350" s="128"/>
      <c r="U350" s="120"/>
      <c r="V350" s="120"/>
      <c r="W350" s="120"/>
      <c r="X350" s="128"/>
      <c r="Y350" s="120"/>
      <c r="Z350" s="121"/>
      <c r="AA350" s="121"/>
      <c r="AB350" s="124"/>
      <c r="AC350" s="124"/>
      <c r="AD350" s="124"/>
      <c r="AE350" s="125"/>
      <c r="AF350" s="124"/>
      <c r="AG350" s="129"/>
      <c r="AH350" s="126"/>
      <c r="AI350" s="119"/>
      <c r="AJ350" s="127"/>
      <c r="AK350" s="127"/>
      <c r="AL350" s="127"/>
      <c r="AM350" s="127"/>
    </row>
    <row r="351" spans="1:39" ht="26.4" outlineLevel="1" thickBot="1">
      <c r="A351" s="277">
        <v>351</v>
      </c>
      <c r="B351" s="346" t="s">
        <v>835</v>
      </c>
      <c r="C351" s="347"/>
      <c r="D351" s="348"/>
      <c r="E351" s="349"/>
      <c r="F351" s="350"/>
      <c r="G351" s="299"/>
      <c r="H351" s="597" t="s">
        <v>893</v>
      </c>
      <c r="I351" s="598" t="s">
        <v>894</v>
      </c>
      <c r="J351" s="599"/>
      <c r="K351" s="600"/>
      <c r="L351" s="551"/>
      <c r="M351" s="601"/>
      <c r="N351" s="668"/>
      <c r="O351" s="347"/>
      <c r="P351" s="602"/>
      <c r="Q351" s="182"/>
      <c r="R351" s="183"/>
      <c r="S351" s="183"/>
      <c r="T351" s="184"/>
      <c r="U351" s="133"/>
      <c r="V351" s="134"/>
      <c r="W351" s="134"/>
      <c r="X351" s="135"/>
      <c r="Y351" s="134"/>
      <c r="Z351" s="136"/>
      <c r="AA351" s="136"/>
      <c r="AB351" s="3"/>
      <c r="AC351" s="248"/>
      <c r="AD351" s="130"/>
      <c r="AE351" s="132"/>
      <c r="AF351" s="248"/>
      <c r="AG351" s="134"/>
      <c r="AH351" s="135"/>
    </row>
    <row r="352" spans="1:39" ht="43.2" outlineLevel="1">
      <c r="A352" s="277">
        <v>352</v>
      </c>
      <c r="B352" s="330"/>
      <c r="C352" s="306" t="s">
        <v>429</v>
      </c>
      <c r="D352" s="307" t="s">
        <v>817</v>
      </c>
      <c r="E352" s="308">
        <v>3</v>
      </c>
      <c r="F352" s="412" t="s">
        <v>430</v>
      </c>
      <c r="G352" s="310" t="s">
        <v>431</v>
      </c>
      <c r="H352" s="7"/>
      <c r="I352" s="959"/>
      <c r="J352" s="166"/>
      <c r="K352" s="905" t="s">
        <v>945</v>
      </c>
      <c r="L352" s="70"/>
      <c r="M352" s="71"/>
      <c r="N352" s="11"/>
      <c r="O352" s="12"/>
      <c r="P352" s="13"/>
      <c r="Q352" s="14"/>
      <c r="R352" s="15"/>
      <c r="S352" s="16"/>
      <c r="T352" s="17"/>
      <c r="U352" s="14"/>
      <c r="V352" s="15"/>
      <c r="W352" s="16"/>
      <c r="X352" s="18"/>
      <c r="Y352" s="15"/>
      <c r="Z352" s="19"/>
      <c r="AA352" s="16"/>
      <c r="AB352" s="20"/>
      <c r="AC352" s="21"/>
      <c r="AD352" s="22"/>
      <c r="AE352" s="23"/>
      <c r="AF352" s="21"/>
      <c r="AG352" s="24"/>
      <c r="AH352" s="137"/>
    </row>
    <row r="353" spans="1:39" ht="72.599999999999994" outlineLevel="1" thickBot="1">
      <c r="A353" s="277">
        <v>353</v>
      </c>
      <c r="B353" s="428"/>
      <c r="C353" s="372" t="s">
        <v>432</v>
      </c>
      <c r="D353" s="373" t="s">
        <v>819</v>
      </c>
      <c r="E353" s="355">
        <v>2</v>
      </c>
      <c r="F353" s="374" t="s">
        <v>430</v>
      </c>
      <c r="G353" s="409" t="s">
        <v>433</v>
      </c>
      <c r="H353" s="952"/>
      <c r="I353" s="243"/>
      <c r="J353" s="160"/>
      <c r="K353" s="907" t="s">
        <v>945</v>
      </c>
      <c r="L353" s="141"/>
      <c r="M353" s="168"/>
      <c r="N353" s="77"/>
      <c r="O353" s="78"/>
      <c r="P353" s="79"/>
      <c r="Q353" s="80"/>
      <c r="R353" s="81"/>
      <c r="S353" s="82"/>
      <c r="T353" s="83"/>
      <c r="U353" s="80"/>
      <c r="V353" s="81"/>
      <c r="W353" s="82"/>
      <c r="X353" s="84"/>
      <c r="Y353" s="81"/>
      <c r="Z353" s="81"/>
      <c r="AA353" s="82"/>
      <c r="AB353" s="85"/>
      <c r="AC353" s="86"/>
      <c r="AD353" s="87"/>
      <c r="AE353" s="88"/>
      <c r="AF353" s="86"/>
      <c r="AG353" s="89"/>
      <c r="AH353" s="142"/>
    </row>
    <row r="354" spans="1:39" ht="28.2" customHeight="1" outlineLevel="1" thickBot="1">
      <c r="A354" s="278">
        <v>354</v>
      </c>
      <c r="B354" s="376"/>
      <c r="C354" s="781" t="s">
        <v>818</v>
      </c>
      <c r="D354" s="782"/>
      <c r="E354" s="782"/>
      <c r="F354" s="782"/>
      <c r="G354" s="783"/>
      <c r="H354" s="655">
        <f>COUNTIF(H352:H353,"x")</f>
        <v>0</v>
      </c>
      <c r="I354" s="654">
        <f>COUNTIF(I352:I353,"x")</f>
        <v>0</v>
      </c>
      <c r="J354" s="570"/>
      <c r="K354" s="570"/>
      <c r="L354" s="605"/>
      <c r="M354" s="568"/>
      <c r="N354" s="569"/>
      <c r="O354" s="570"/>
      <c r="P354" s="570"/>
      <c r="Q354" s="225"/>
      <c r="R354" s="143"/>
      <c r="S354" s="143"/>
      <c r="T354" s="225"/>
      <c r="U354" s="225"/>
      <c r="V354" s="143"/>
      <c r="W354" s="143"/>
      <c r="X354" s="225"/>
      <c r="Y354" s="225"/>
      <c r="Z354" s="143"/>
      <c r="AA354" s="203"/>
      <c r="AB354" s="93"/>
      <c r="AC354" s="91"/>
      <c r="AD354" s="94"/>
      <c r="AE354" s="95"/>
      <c r="AF354" s="91"/>
      <c r="AG354" s="94"/>
      <c r="AH354" s="96"/>
    </row>
    <row r="355" spans="1:39" ht="26.4" outlineLevel="1" thickBot="1">
      <c r="A355" s="277">
        <v>355</v>
      </c>
      <c r="B355" s="336"/>
      <c r="C355" s="806" t="s">
        <v>780</v>
      </c>
      <c r="D355" s="807"/>
      <c r="E355" s="807"/>
      <c r="F355" s="807"/>
      <c r="G355" s="808"/>
      <c r="H355" s="765" t="str">
        <f>IF(AND(H356="Erfüllt",I354&gt;=1),"Übererfüllt","Verfehlt")</f>
        <v>Verfehlt</v>
      </c>
      <c r="I355" s="766"/>
      <c r="J355" s="893" t="s">
        <v>859</v>
      </c>
      <c r="K355" s="618"/>
      <c r="L355" s="567"/>
      <c r="M355" s="574"/>
      <c r="N355" s="575"/>
      <c r="O355" s="565"/>
      <c r="P355" s="576"/>
      <c r="Q355" s="226"/>
      <c r="R355" s="227"/>
      <c r="S355" s="228"/>
      <c r="T355" s="229"/>
      <c r="U355" s="226"/>
      <c r="V355" s="227"/>
      <c r="W355" s="228"/>
      <c r="X355" s="230"/>
      <c r="Y355" s="226"/>
      <c r="Z355" s="227"/>
      <c r="AA355" s="228"/>
      <c r="AB355" s="103"/>
      <c r="AC355" s="98"/>
      <c r="AD355" s="146"/>
      <c r="AE355" s="99"/>
      <c r="AF355" s="98"/>
      <c r="AG355" s="106"/>
      <c r="AH355" s="147"/>
    </row>
    <row r="356" spans="1:39" ht="26.4" outlineLevel="1" thickBot="1">
      <c r="A356" s="277">
        <v>356</v>
      </c>
      <c r="B356" s="377"/>
      <c r="C356" s="789" t="s">
        <v>781</v>
      </c>
      <c r="D356" s="790"/>
      <c r="E356" s="790"/>
      <c r="F356" s="790"/>
      <c r="G356" s="791"/>
      <c r="H356" s="761" t="str">
        <f>IF(H354&gt;=1,"Erfüllt","Verfehlt")</f>
        <v>Verfehlt</v>
      </c>
      <c r="I356" s="762"/>
      <c r="J356" s="894"/>
      <c r="K356" s="619"/>
      <c r="L356" s="585"/>
      <c r="M356" s="586"/>
      <c r="N356" s="587"/>
      <c r="O356" s="656"/>
      <c r="P356" s="620"/>
      <c r="Q356" s="102"/>
      <c r="R356" s="111"/>
      <c r="S356" s="231"/>
      <c r="T356" s="232"/>
      <c r="U356" s="102"/>
      <c r="V356" s="111"/>
      <c r="W356" s="231"/>
      <c r="X356" s="233"/>
      <c r="Y356" s="102"/>
      <c r="Z356" s="111"/>
      <c r="AA356" s="231"/>
      <c r="AB356" s="214"/>
      <c r="AC356" s="113"/>
      <c r="AD356" s="162"/>
      <c r="AE356" s="163"/>
      <c r="AF356" s="113"/>
      <c r="AG356" s="106"/>
      <c r="AH356" s="164"/>
    </row>
    <row r="357" spans="1:39" s="52" customFormat="1" ht="25.8" outlineLevel="1">
      <c r="A357" s="293">
        <v>357</v>
      </c>
      <c r="B357" s="387"/>
      <c r="C357" s="387"/>
      <c r="D357" s="341"/>
      <c r="E357" s="342"/>
      <c r="F357" s="342"/>
      <c r="G357" s="342"/>
      <c r="H357" s="592"/>
      <c r="I357" s="592"/>
      <c r="J357" s="340"/>
      <c r="K357" s="451"/>
      <c r="L357" s="342"/>
      <c r="M357" s="342"/>
      <c r="N357" s="387"/>
      <c r="O357" s="387"/>
      <c r="P357" s="342"/>
      <c r="Q357" s="120"/>
      <c r="R357" s="120"/>
      <c r="S357" s="120"/>
      <c r="T357" s="119"/>
      <c r="U357" s="120"/>
      <c r="V357" s="120"/>
      <c r="W357" s="120"/>
      <c r="X357" s="126"/>
      <c r="Y357" s="120"/>
      <c r="Z357" s="120"/>
      <c r="AA357" s="120"/>
      <c r="AB357" s="119"/>
      <c r="AC357" s="126"/>
      <c r="AD357" s="126"/>
      <c r="AE357" s="125"/>
      <c r="AF357" s="126"/>
      <c r="AG357" s="120"/>
      <c r="AH357" s="119"/>
      <c r="AI357" s="119"/>
      <c r="AJ357" s="119"/>
      <c r="AK357" s="119"/>
      <c r="AL357" s="119"/>
      <c r="AM357" s="119"/>
    </row>
    <row r="358" spans="1:39" ht="26.4" outlineLevel="1" thickBot="1">
      <c r="A358" s="277">
        <v>358</v>
      </c>
      <c r="B358" s="343"/>
      <c r="C358" s="339"/>
      <c r="D358" s="344"/>
      <c r="E358" s="345"/>
      <c r="F358" s="345"/>
      <c r="G358" s="345"/>
      <c r="H358" s="593"/>
      <c r="I358" s="593"/>
      <c r="J358" s="501"/>
      <c r="K358" s="367"/>
      <c r="L358" s="339"/>
      <c r="M358" s="387"/>
      <c r="N358" s="595"/>
      <c r="O358" s="339"/>
      <c r="P358" s="596"/>
      <c r="Q358" s="120"/>
      <c r="R358" s="120"/>
      <c r="S358" s="120"/>
      <c r="T358" s="128"/>
      <c r="U358" s="120"/>
      <c r="V358" s="120"/>
      <c r="W358" s="120"/>
      <c r="X358" s="128"/>
      <c r="Y358" s="120"/>
      <c r="Z358" s="121"/>
      <c r="AA358" s="121"/>
      <c r="AB358" s="124"/>
      <c r="AC358" s="124"/>
      <c r="AD358" s="124"/>
      <c r="AE358" s="125"/>
      <c r="AF358" s="124"/>
      <c r="AG358" s="129"/>
      <c r="AH358" s="126"/>
      <c r="AI358" s="119"/>
      <c r="AJ358" s="127"/>
      <c r="AK358" s="127"/>
      <c r="AL358" s="127"/>
      <c r="AM358" s="127"/>
    </row>
    <row r="359" spans="1:39" ht="26.4" outlineLevel="1" thickBot="1">
      <c r="A359" s="277">
        <v>359</v>
      </c>
      <c r="B359" s="439" t="s">
        <v>434</v>
      </c>
      <c r="C359" s="347"/>
      <c r="D359" s="348"/>
      <c r="E359" s="349"/>
      <c r="F359" s="350"/>
      <c r="G359" s="350"/>
      <c r="H359" s="597" t="s">
        <v>893</v>
      </c>
      <c r="I359" s="598" t="s">
        <v>894</v>
      </c>
      <c r="J359" s="599"/>
      <c r="K359" s="600"/>
      <c r="L359" s="347"/>
      <c r="M359" s="601"/>
      <c r="N359" s="347"/>
      <c r="O359" s="347"/>
      <c r="P359" s="602"/>
      <c r="Q359" s="182"/>
      <c r="R359" s="183"/>
      <c r="S359" s="183"/>
      <c r="T359" s="184"/>
      <c r="U359" s="133"/>
      <c r="V359" s="134"/>
      <c r="W359" s="134"/>
      <c r="X359" s="135"/>
      <c r="Y359" s="134"/>
      <c r="Z359" s="136"/>
      <c r="AA359" s="136"/>
      <c r="AB359" s="130"/>
      <c r="AC359" s="130"/>
      <c r="AD359" s="130"/>
      <c r="AE359" s="132"/>
      <c r="AF359" s="130"/>
      <c r="AG359" s="134"/>
      <c r="AH359" s="135"/>
    </row>
    <row r="360" spans="1:39" ht="28.8" outlineLevel="1">
      <c r="A360" s="277">
        <v>360</v>
      </c>
      <c r="B360" s="330"/>
      <c r="C360" s="306" t="s">
        <v>435</v>
      </c>
      <c r="D360" s="307" t="s">
        <v>817</v>
      </c>
      <c r="E360" s="308">
        <v>1</v>
      </c>
      <c r="F360" s="412" t="s">
        <v>436</v>
      </c>
      <c r="G360" s="310" t="s">
        <v>437</v>
      </c>
      <c r="H360" s="7"/>
      <c r="I360" s="959"/>
      <c r="J360" s="8" t="s">
        <v>852</v>
      </c>
      <c r="K360" s="908" t="s">
        <v>946</v>
      </c>
      <c r="L360" s="70"/>
      <c r="M360" s="71"/>
      <c r="N360" s="11"/>
      <c r="O360" s="12"/>
      <c r="P360" s="13"/>
      <c r="Q360" s="14"/>
      <c r="R360" s="15"/>
      <c r="S360" s="16"/>
      <c r="T360" s="17"/>
      <c r="U360" s="14"/>
      <c r="V360" s="15"/>
      <c r="W360" s="16"/>
      <c r="X360" s="18"/>
      <c r="Y360" s="15"/>
      <c r="Z360" s="19"/>
      <c r="AA360" s="16"/>
      <c r="AB360" s="20"/>
      <c r="AC360" s="21"/>
      <c r="AD360" s="22"/>
      <c r="AE360" s="23"/>
      <c r="AF360" s="21"/>
      <c r="AG360" s="24"/>
      <c r="AH360" s="137"/>
    </row>
    <row r="361" spans="1:39" ht="25.8" outlineLevel="1">
      <c r="A361" s="278">
        <v>361</v>
      </c>
      <c r="B361" s="331"/>
      <c r="C361" s="321" t="s">
        <v>438</v>
      </c>
      <c r="D361" s="322" t="s">
        <v>819</v>
      </c>
      <c r="E361" s="312">
        <v>1</v>
      </c>
      <c r="F361" s="370" t="s">
        <v>439</v>
      </c>
      <c r="G361" s="314" t="s">
        <v>440</v>
      </c>
      <c r="H361" s="959"/>
      <c r="I361" s="7"/>
      <c r="J361" s="49"/>
      <c r="K361" s="905" t="s">
        <v>946</v>
      </c>
      <c r="L361" s="70"/>
      <c r="M361" s="71"/>
      <c r="N361" s="11"/>
      <c r="O361" s="29"/>
      <c r="P361" s="30"/>
      <c r="Q361" s="14"/>
      <c r="R361" s="15"/>
      <c r="S361" s="16"/>
      <c r="T361" s="31"/>
      <c r="U361" s="14"/>
      <c r="V361" s="15"/>
      <c r="W361" s="16"/>
      <c r="X361" s="32"/>
      <c r="Y361" s="15"/>
      <c r="Z361" s="19"/>
      <c r="AA361" s="16"/>
      <c r="AB361" s="33"/>
      <c r="AC361" s="21"/>
      <c r="AD361" s="34"/>
      <c r="AE361" s="35"/>
      <c r="AF361" s="21"/>
      <c r="AG361" s="24"/>
      <c r="AH361" s="137"/>
    </row>
    <row r="362" spans="1:39" ht="28.8" outlineLevel="1">
      <c r="A362" s="277">
        <v>362</v>
      </c>
      <c r="B362" s="331"/>
      <c r="C362" s="311" t="s">
        <v>441</v>
      </c>
      <c r="D362" s="307" t="s">
        <v>817</v>
      </c>
      <c r="E362" s="312">
        <v>1</v>
      </c>
      <c r="F362" s="370" t="s">
        <v>442</v>
      </c>
      <c r="G362" s="314" t="s">
        <v>443</v>
      </c>
      <c r="H362" s="7"/>
      <c r="I362" s="959"/>
      <c r="J362" s="8" t="s">
        <v>852</v>
      </c>
      <c r="K362" s="905" t="s">
        <v>946</v>
      </c>
      <c r="L362" s="70"/>
      <c r="M362" s="71"/>
      <c r="N362" s="11"/>
      <c r="O362" s="29"/>
      <c r="P362" s="30"/>
      <c r="Q362" s="14"/>
      <c r="R362" s="15"/>
      <c r="S362" s="16"/>
      <c r="T362" s="31"/>
      <c r="U362" s="14"/>
      <c r="V362" s="15"/>
      <c r="W362" s="16"/>
      <c r="X362" s="32"/>
      <c r="Y362" s="15"/>
      <c r="Z362" s="19"/>
      <c r="AA362" s="16"/>
      <c r="AB362" s="33"/>
      <c r="AC362" s="21"/>
      <c r="AD362" s="34"/>
      <c r="AE362" s="35"/>
      <c r="AF362" s="21"/>
      <c r="AG362" s="24"/>
      <c r="AH362" s="137"/>
    </row>
    <row r="363" spans="1:39" ht="25.8" outlineLevel="1">
      <c r="A363" s="277">
        <v>363</v>
      </c>
      <c r="B363" s="331"/>
      <c r="C363" s="321" t="s">
        <v>444</v>
      </c>
      <c r="D363" s="322" t="s">
        <v>819</v>
      </c>
      <c r="E363" s="312">
        <v>1</v>
      </c>
      <c r="F363" s="370" t="s">
        <v>442</v>
      </c>
      <c r="G363" s="314" t="s">
        <v>443</v>
      </c>
      <c r="H363" s="959"/>
      <c r="I363" s="7"/>
      <c r="J363" s="49"/>
      <c r="K363" s="905" t="s">
        <v>946</v>
      </c>
      <c r="L363" s="70"/>
      <c r="M363" s="71"/>
      <c r="N363" s="11"/>
      <c r="O363" s="29"/>
      <c r="P363" s="30"/>
      <c r="Q363" s="14"/>
      <c r="R363" s="15"/>
      <c r="S363" s="16"/>
      <c r="T363" s="31"/>
      <c r="U363" s="14"/>
      <c r="V363" s="15"/>
      <c r="W363" s="16"/>
      <c r="X363" s="32"/>
      <c r="Y363" s="15"/>
      <c r="Z363" s="19"/>
      <c r="AA363" s="16"/>
      <c r="AB363" s="33"/>
      <c r="AC363" s="21"/>
      <c r="AD363" s="34"/>
      <c r="AE363" s="35"/>
      <c r="AF363" s="21"/>
      <c r="AG363" s="24"/>
      <c r="AH363" s="137"/>
    </row>
    <row r="364" spans="1:39" ht="25.8" outlineLevel="1">
      <c r="A364" s="293">
        <v>364</v>
      </c>
      <c r="B364" s="331"/>
      <c r="C364" s="321" t="s">
        <v>445</v>
      </c>
      <c r="D364" s="322" t="s">
        <v>819</v>
      </c>
      <c r="E364" s="312">
        <v>1</v>
      </c>
      <c r="F364" s="370" t="s">
        <v>442</v>
      </c>
      <c r="G364" s="314" t="s">
        <v>443</v>
      </c>
      <c r="H364" s="960"/>
      <c r="I364" s="212"/>
      <c r="J364" s="73"/>
      <c r="K364" s="905" t="s">
        <v>946</v>
      </c>
      <c r="L364" s="70"/>
      <c r="M364" s="71"/>
      <c r="N364" s="11"/>
      <c r="O364" s="29"/>
      <c r="P364" s="30"/>
      <c r="Q364" s="14"/>
      <c r="R364" s="15"/>
      <c r="S364" s="16"/>
      <c r="T364" s="31"/>
      <c r="U364" s="14"/>
      <c r="V364" s="15"/>
      <c r="W364" s="16"/>
      <c r="X364" s="32"/>
      <c r="Y364" s="15"/>
      <c r="Z364" s="19"/>
      <c r="AA364" s="16"/>
      <c r="AB364" s="33"/>
      <c r="AC364" s="21"/>
      <c r="AD364" s="34"/>
      <c r="AE364" s="35"/>
      <c r="AF364" s="21"/>
      <c r="AG364" s="24"/>
      <c r="AH364" s="137"/>
    </row>
    <row r="365" spans="1:39" customFormat="1" ht="25.8" outlineLevel="1">
      <c r="A365" s="277">
        <v>365</v>
      </c>
      <c r="B365" s="333"/>
      <c r="C365" s="419"/>
      <c r="D365" s="440"/>
      <c r="E365" s="317"/>
      <c r="F365" s="421"/>
      <c r="G365" s="319" t="s">
        <v>883</v>
      </c>
      <c r="H365" s="737"/>
      <c r="I365" s="445"/>
      <c r="J365" s="445"/>
      <c r="K365" s="906"/>
      <c r="L365" s="731"/>
      <c r="M365" s="692"/>
      <c r="N365" s="693"/>
      <c r="O365" s="694"/>
      <c r="P365" s="695"/>
      <c r="Q365" s="696"/>
      <c r="R365" s="697"/>
      <c r="S365" s="698"/>
      <c r="T365" s="699"/>
      <c r="U365" s="696"/>
      <c r="V365" s="697"/>
      <c r="W365" s="698"/>
      <c r="X365" s="700"/>
      <c r="Y365" s="697"/>
      <c r="Z365" s="697"/>
      <c r="AA365" s="698"/>
      <c r="AB365" s="701"/>
      <c r="AC365" s="693"/>
      <c r="AD365" s="702"/>
      <c r="AE365" s="703"/>
      <c r="AF365" s="693"/>
      <c r="AG365" s="704"/>
      <c r="AH365" s="705"/>
    </row>
    <row r="366" spans="1:39" ht="28.8" outlineLevel="1">
      <c r="A366" s="277">
        <v>366</v>
      </c>
      <c r="B366" s="331"/>
      <c r="C366" s="311" t="s">
        <v>446</v>
      </c>
      <c r="D366" s="307" t="s">
        <v>817</v>
      </c>
      <c r="E366" s="312">
        <v>1</v>
      </c>
      <c r="F366" s="370" t="s">
        <v>447</v>
      </c>
      <c r="G366" s="314" t="s">
        <v>443</v>
      </c>
      <c r="H366" s="7"/>
      <c r="I366" s="959"/>
      <c r="J366" s="8" t="s">
        <v>852</v>
      </c>
      <c r="K366" s="905" t="s">
        <v>946</v>
      </c>
      <c r="L366" s="70"/>
      <c r="M366" s="71"/>
      <c r="N366" s="11"/>
      <c r="O366" s="29"/>
      <c r="P366" s="30"/>
      <c r="Q366" s="14"/>
      <c r="R366" s="15"/>
      <c r="S366" s="16"/>
      <c r="T366" s="31"/>
      <c r="U366" s="14"/>
      <c r="V366" s="15"/>
      <c r="W366" s="16"/>
      <c r="X366" s="32"/>
      <c r="Y366" s="15"/>
      <c r="Z366" s="19"/>
      <c r="AA366" s="16"/>
      <c r="AB366" s="33"/>
      <c r="AC366" s="21"/>
      <c r="AD366" s="34"/>
      <c r="AE366" s="35"/>
      <c r="AF366" s="21"/>
      <c r="AG366" s="24"/>
      <c r="AH366" s="137"/>
    </row>
    <row r="367" spans="1:39" ht="28.8" outlineLevel="1">
      <c r="A367" s="277">
        <v>367</v>
      </c>
      <c r="B367" s="331"/>
      <c r="C367" s="321" t="s">
        <v>448</v>
      </c>
      <c r="D367" s="322" t="s">
        <v>819</v>
      </c>
      <c r="E367" s="312">
        <v>1</v>
      </c>
      <c r="F367" s="370" t="s">
        <v>447</v>
      </c>
      <c r="G367" s="314" t="s">
        <v>443</v>
      </c>
      <c r="H367" s="959"/>
      <c r="I367" s="7"/>
      <c r="J367" s="49"/>
      <c r="K367" s="905" t="s">
        <v>946</v>
      </c>
      <c r="L367" s="70"/>
      <c r="M367" s="71"/>
      <c r="N367" s="11"/>
      <c r="O367" s="29"/>
      <c r="P367" s="30"/>
      <c r="Q367" s="14"/>
      <c r="R367" s="15"/>
      <c r="S367" s="16"/>
      <c r="T367" s="31"/>
      <c r="U367" s="14"/>
      <c r="V367" s="15"/>
      <c r="W367" s="16"/>
      <c r="X367" s="32"/>
      <c r="Y367" s="15"/>
      <c r="Z367" s="19"/>
      <c r="AA367" s="16"/>
      <c r="AB367" s="33"/>
      <c r="AC367" s="21"/>
      <c r="AD367" s="34"/>
      <c r="AE367" s="35"/>
      <c r="AF367" s="21"/>
      <c r="AG367" s="24"/>
      <c r="AH367" s="137"/>
    </row>
    <row r="368" spans="1:39" ht="28.8" outlineLevel="1">
      <c r="A368" s="278">
        <v>368</v>
      </c>
      <c r="B368" s="331"/>
      <c r="C368" s="321" t="s">
        <v>449</v>
      </c>
      <c r="D368" s="322" t="s">
        <v>819</v>
      </c>
      <c r="E368" s="312">
        <v>1</v>
      </c>
      <c r="F368" s="370" t="s">
        <v>447</v>
      </c>
      <c r="G368" s="314" t="s">
        <v>443</v>
      </c>
      <c r="H368" s="960"/>
      <c r="I368" s="212"/>
      <c r="J368" s="73"/>
      <c r="K368" s="905" t="s">
        <v>946</v>
      </c>
      <c r="L368" s="70"/>
      <c r="M368" s="71"/>
      <c r="N368" s="11"/>
      <c r="O368" s="29"/>
      <c r="P368" s="30"/>
      <c r="Q368" s="14"/>
      <c r="R368" s="15"/>
      <c r="S368" s="16"/>
      <c r="T368" s="31"/>
      <c r="U368" s="14"/>
      <c r="V368" s="15"/>
      <c r="W368" s="16"/>
      <c r="X368" s="32"/>
      <c r="Y368" s="15"/>
      <c r="Z368" s="19"/>
      <c r="AA368" s="16"/>
      <c r="AB368" s="33"/>
      <c r="AC368" s="21"/>
      <c r="AD368" s="34"/>
      <c r="AE368" s="35"/>
      <c r="AF368" s="21"/>
      <c r="AG368" s="24"/>
      <c r="AH368" s="137"/>
    </row>
    <row r="369" spans="1:34" customFormat="1" ht="25.8" outlineLevel="1">
      <c r="A369" s="277">
        <v>369</v>
      </c>
      <c r="B369" s="333"/>
      <c r="C369" s="419"/>
      <c r="D369" s="440"/>
      <c r="E369" s="317"/>
      <c r="F369" s="421"/>
      <c r="G369" s="319" t="s">
        <v>884</v>
      </c>
      <c r="H369" s="737"/>
      <c r="I369" s="445"/>
      <c r="J369" s="445"/>
      <c r="K369" s="906"/>
      <c r="L369" s="731"/>
      <c r="M369" s="692"/>
      <c r="N369" s="693"/>
      <c r="O369" s="694"/>
      <c r="P369" s="695"/>
      <c r="Q369" s="696"/>
      <c r="R369" s="697"/>
      <c r="S369" s="698"/>
      <c r="T369" s="699"/>
      <c r="U369" s="696"/>
      <c r="V369" s="697"/>
      <c r="W369" s="698"/>
      <c r="X369" s="700"/>
      <c r="Y369" s="697"/>
      <c r="Z369" s="697"/>
      <c r="AA369" s="698"/>
      <c r="AB369" s="701"/>
      <c r="AC369" s="693"/>
      <c r="AD369" s="702"/>
      <c r="AE369" s="703"/>
      <c r="AF369" s="693"/>
      <c r="AG369" s="704"/>
      <c r="AH369" s="705"/>
    </row>
    <row r="370" spans="1:34" ht="28.8" outlineLevel="1">
      <c r="A370" s="277">
        <v>370</v>
      </c>
      <c r="B370" s="331"/>
      <c r="C370" s="311" t="s">
        <v>450</v>
      </c>
      <c r="D370" s="307" t="s">
        <v>817</v>
      </c>
      <c r="E370" s="312">
        <v>1</v>
      </c>
      <c r="F370" s="370" t="s">
        <v>451</v>
      </c>
      <c r="G370" s="314" t="s">
        <v>443</v>
      </c>
      <c r="H370" s="7"/>
      <c r="I370" s="959"/>
      <c r="J370" s="8" t="s">
        <v>852</v>
      </c>
      <c r="K370" s="905" t="s">
        <v>946</v>
      </c>
      <c r="L370" s="70"/>
      <c r="M370" s="71"/>
      <c r="N370" s="11"/>
      <c r="O370" s="29"/>
      <c r="P370" s="30"/>
      <c r="Q370" s="14"/>
      <c r="R370" s="15"/>
      <c r="S370" s="16"/>
      <c r="T370" s="31"/>
      <c r="U370" s="14"/>
      <c r="V370" s="15"/>
      <c r="W370" s="16"/>
      <c r="X370" s="32"/>
      <c r="Y370" s="15"/>
      <c r="Z370" s="19"/>
      <c r="AA370" s="16"/>
      <c r="AB370" s="33"/>
      <c r="AC370" s="21"/>
      <c r="AD370" s="34"/>
      <c r="AE370" s="35"/>
      <c r="AF370" s="21"/>
      <c r="AG370" s="24"/>
      <c r="AH370" s="137"/>
    </row>
    <row r="371" spans="1:34" ht="28.8" outlineLevel="1">
      <c r="A371" s="293">
        <v>371</v>
      </c>
      <c r="B371" s="331"/>
      <c r="C371" s="321" t="s">
        <v>452</v>
      </c>
      <c r="D371" s="322" t="s">
        <v>819</v>
      </c>
      <c r="E371" s="312">
        <v>1</v>
      </c>
      <c r="F371" s="370" t="s">
        <v>451</v>
      </c>
      <c r="G371" s="314" t="s">
        <v>443</v>
      </c>
      <c r="H371" s="959"/>
      <c r="I371" s="7"/>
      <c r="J371" s="49"/>
      <c r="K371" s="905" t="s">
        <v>946</v>
      </c>
      <c r="L371" s="70"/>
      <c r="M371" s="71"/>
      <c r="N371" s="11"/>
      <c r="O371" s="29"/>
      <c r="P371" s="30"/>
      <c r="Q371" s="14"/>
      <c r="R371" s="15"/>
      <c r="S371" s="16"/>
      <c r="T371" s="31"/>
      <c r="U371" s="14"/>
      <c r="V371" s="15"/>
      <c r="W371" s="16"/>
      <c r="X371" s="32"/>
      <c r="Y371" s="15"/>
      <c r="Z371" s="19"/>
      <c r="AA371" s="16"/>
      <c r="AB371" s="33"/>
      <c r="AC371" s="21"/>
      <c r="AD371" s="34"/>
      <c r="AE371" s="35"/>
      <c r="AF371" s="21"/>
      <c r="AG371" s="24"/>
      <c r="AH371" s="137"/>
    </row>
    <row r="372" spans="1:34" ht="28.8" outlineLevel="1">
      <c r="A372" s="277">
        <v>372</v>
      </c>
      <c r="B372" s="331"/>
      <c r="C372" s="441" t="s">
        <v>453</v>
      </c>
      <c r="D372" s="442" t="s">
        <v>819</v>
      </c>
      <c r="E372" s="443">
        <v>1</v>
      </c>
      <c r="F372" s="444" t="s">
        <v>451</v>
      </c>
      <c r="G372" s="314" t="s">
        <v>443</v>
      </c>
      <c r="H372" s="960"/>
      <c r="I372" s="212"/>
      <c r="J372" s="73"/>
      <c r="K372" s="905" t="s">
        <v>946</v>
      </c>
      <c r="L372" s="70"/>
      <c r="M372" s="71"/>
      <c r="N372" s="11"/>
      <c r="O372" s="29"/>
      <c r="P372" s="30"/>
      <c r="Q372" s="14"/>
      <c r="R372" s="15"/>
      <c r="S372" s="16"/>
      <c r="T372" s="31"/>
      <c r="U372" s="14"/>
      <c r="V372" s="15"/>
      <c r="W372" s="16"/>
      <c r="X372" s="32"/>
      <c r="Y372" s="15"/>
      <c r="Z372" s="19"/>
      <c r="AA372" s="16"/>
      <c r="AB372" s="33"/>
      <c r="AC372" s="21"/>
      <c r="AD372" s="34"/>
      <c r="AE372" s="35"/>
      <c r="AF372" s="21"/>
      <c r="AG372" s="24"/>
      <c r="AH372" s="137"/>
    </row>
    <row r="373" spans="1:34" customFormat="1" ht="25.8" outlineLevel="1">
      <c r="A373" s="277">
        <v>373</v>
      </c>
      <c r="B373" s="331"/>
      <c r="C373" s="445"/>
      <c r="D373" s="446"/>
      <c r="E373" s="445"/>
      <c r="F373" s="447"/>
      <c r="G373" s="448" t="s">
        <v>885</v>
      </c>
      <c r="H373" s="737"/>
      <c r="I373" s="445"/>
      <c r="J373" s="445"/>
      <c r="K373" s="906"/>
      <c r="L373" s="731"/>
      <c r="M373" s="692"/>
      <c r="N373" s="693"/>
      <c r="O373" s="694"/>
      <c r="P373" s="695"/>
      <c r="Q373" s="696"/>
      <c r="R373" s="697"/>
      <c r="S373" s="698"/>
      <c r="T373" s="699"/>
      <c r="U373" s="696"/>
      <c r="V373" s="697"/>
      <c r="W373" s="698"/>
      <c r="X373" s="700"/>
      <c r="Y373" s="697"/>
      <c r="Z373" s="697"/>
      <c r="AA373" s="698"/>
      <c r="AB373" s="701"/>
      <c r="AC373" s="693"/>
      <c r="AD373" s="702"/>
      <c r="AE373" s="703"/>
      <c r="AF373" s="693"/>
      <c r="AG373" s="704"/>
      <c r="AH373" s="705"/>
    </row>
    <row r="374" spans="1:34" ht="28.8" outlineLevel="1">
      <c r="A374" s="277">
        <v>374</v>
      </c>
      <c r="B374" s="331"/>
      <c r="C374" s="449" t="s">
        <v>454</v>
      </c>
      <c r="D374" s="403" t="s">
        <v>817</v>
      </c>
      <c r="E374" s="450">
        <v>1</v>
      </c>
      <c r="F374" s="451" t="s">
        <v>455</v>
      </c>
      <c r="G374" s="314" t="s">
        <v>443</v>
      </c>
      <c r="H374" s="167"/>
      <c r="I374" s="959"/>
      <c r="J374" s="8" t="s">
        <v>852</v>
      </c>
      <c r="K374" s="905" t="s">
        <v>946</v>
      </c>
      <c r="L374" s="70"/>
      <c r="M374" s="71"/>
      <c r="N374" s="11"/>
      <c r="O374" s="29"/>
      <c r="P374" s="30"/>
      <c r="Q374" s="14"/>
      <c r="R374" s="15"/>
      <c r="S374" s="16"/>
      <c r="T374" s="31"/>
      <c r="U374" s="14"/>
      <c r="V374" s="15"/>
      <c r="W374" s="16"/>
      <c r="X374" s="32"/>
      <c r="Y374" s="15"/>
      <c r="Z374" s="19"/>
      <c r="AA374" s="16"/>
      <c r="AB374" s="33"/>
      <c r="AC374" s="21"/>
      <c r="AD374" s="34"/>
      <c r="AE374" s="35"/>
      <c r="AF374" s="21"/>
      <c r="AG374" s="24"/>
      <c r="AH374" s="137"/>
    </row>
    <row r="375" spans="1:34" ht="45" customHeight="1" outlineLevel="1">
      <c r="A375" s="278">
        <v>375</v>
      </c>
      <c r="B375" s="331"/>
      <c r="C375" s="380" t="s">
        <v>456</v>
      </c>
      <c r="D375" s="381" t="s">
        <v>825</v>
      </c>
      <c r="E375" s="382">
        <v>1</v>
      </c>
      <c r="F375" s="370" t="s">
        <v>457</v>
      </c>
      <c r="G375" s="314" t="s">
        <v>36</v>
      </c>
      <c r="H375" s="167"/>
      <c r="I375" s="959"/>
      <c r="J375" s="49"/>
      <c r="K375" s="905" t="s">
        <v>946</v>
      </c>
      <c r="L375" s="70"/>
      <c r="M375" s="71"/>
      <c r="N375" s="11"/>
      <c r="O375" s="29"/>
      <c r="P375" s="30"/>
      <c r="Q375" s="14"/>
      <c r="R375" s="15"/>
      <c r="S375" s="16"/>
      <c r="T375" s="31"/>
      <c r="U375" s="14"/>
      <c r="V375" s="15"/>
      <c r="W375" s="16"/>
      <c r="X375" s="32"/>
      <c r="Y375" s="15"/>
      <c r="Z375" s="19"/>
      <c r="AA375" s="16"/>
      <c r="AB375" s="33"/>
      <c r="AC375" s="21"/>
      <c r="AD375" s="34"/>
      <c r="AE375" s="35"/>
      <c r="AF375" s="21"/>
      <c r="AG375" s="24"/>
      <c r="AH375" s="137"/>
    </row>
    <row r="376" spans="1:34" ht="136.19999999999999" customHeight="1" outlineLevel="1">
      <c r="A376" s="277">
        <v>376</v>
      </c>
      <c r="B376" s="331"/>
      <c r="C376" s="321" t="s">
        <v>458</v>
      </c>
      <c r="D376" s="322" t="s">
        <v>819</v>
      </c>
      <c r="E376" s="312">
        <v>1</v>
      </c>
      <c r="F376" s="370" t="s">
        <v>455</v>
      </c>
      <c r="G376" s="314" t="s">
        <v>443</v>
      </c>
      <c r="H376" s="959"/>
      <c r="I376" s="7"/>
      <c r="J376" s="49"/>
      <c r="K376" s="905" t="s">
        <v>946</v>
      </c>
      <c r="L376" s="70"/>
      <c r="M376" s="71"/>
      <c r="N376" s="11"/>
      <c r="O376" s="29"/>
      <c r="P376" s="30"/>
      <c r="Q376" s="14"/>
      <c r="R376" s="15"/>
      <c r="S376" s="16"/>
      <c r="T376" s="31"/>
      <c r="U376" s="14"/>
      <c r="V376" s="15"/>
      <c r="W376" s="16"/>
      <c r="X376" s="32"/>
      <c r="Y376" s="15"/>
      <c r="Z376" s="19"/>
      <c r="AA376" s="16"/>
      <c r="AB376" s="33"/>
      <c r="AC376" s="21"/>
      <c r="AD376" s="34"/>
      <c r="AE376" s="35"/>
      <c r="AF376" s="21"/>
      <c r="AG376" s="24"/>
      <c r="AH376" s="137"/>
    </row>
    <row r="377" spans="1:34" ht="28.8" outlineLevel="1">
      <c r="A377" s="277">
        <v>377</v>
      </c>
      <c r="B377" s="331"/>
      <c r="C377" s="321" t="s">
        <v>459</v>
      </c>
      <c r="D377" s="322" t="s">
        <v>819</v>
      </c>
      <c r="E377" s="312">
        <v>1</v>
      </c>
      <c r="F377" s="370" t="s">
        <v>455</v>
      </c>
      <c r="G377" s="314" t="s">
        <v>443</v>
      </c>
      <c r="H377" s="960"/>
      <c r="I377" s="212"/>
      <c r="J377" s="73"/>
      <c r="K377" s="905" t="s">
        <v>946</v>
      </c>
      <c r="L377" s="70"/>
      <c r="M377" s="71"/>
      <c r="N377" s="11"/>
      <c r="O377" s="29"/>
      <c r="P377" s="30"/>
      <c r="Q377" s="14"/>
      <c r="R377" s="15"/>
      <c r="S377" s="16"/>
      <c r="T377" s="31"/>
      <c r="U377" s="14"/>
      <c r="V377" s="15"/>
      <c r="W377" s="16"/>
      <c r="X377" s="32"/>
      <c r="Y377" s="15"/>
      <c r="Z377" s="19"/>
      <c r="AA377" s="16"/>
      <c r="AB377" s="33"/>
      <c r="AC377" s="21"/>
      <c r="AD377" s="34"/>
      <c r="AE377" s="35"/>
      <c r="AF377" s="21"/>
      <c r="AG377" s="24"/>
      <c r="AH377" s="137"/>
    </row>
    <row r="378" spans="1:34" customFormat="1" ht="25.8" outlineLevel="1">
      <c r="A378" s="293">
        <v>378</v>
      </c>
      <c r="B378" s="452"/>
      <c r="C378" s="419"/>
      <c r="D378" s="420"/>
      <c r="E378" s="317"/>
      <c r="F378" s="421"/>
      <c r="G378" s="319" t="s">
        <v>886</v>
      </c>
      <c r="H378" s="737"/>
      <c r="I378" s="445"/>
      <c r="J378" s="445"/>
      <c r="K378" s="906"/>
      <c r="L378" s="731"/>
      <c r="M378" s="692"/>
      <c r="N378" s="693"/>
      <c r="O378" s="694"/>
      <c r="P378" s="695"/>
      <c r="Q378" s="696"/>
      <c r="R378" s="697"/>
      <c r="S378" s="698"/>
      <c r="T378" s="699"/>
      <c r="U378" s="696"/>
      <c r="V378" s="697"/>
      <c r="W378" s="698"/>
      <c r="X378" s="700"/>
      <c r="Y378" s="697"/>
      <c r="Z378" s="697"/>
      <c r="AA378" s="698"/>
      <c r="AB378" s="701"/>
      <c r="AC378" s="693"/>
      <c r="AD378" s="702"/>
      <c r="AE378" s="703"/>
      <c r="AF378" s="693"/>
      <c r="AG378" s="704"/>
      <c r="AH378" s="705"/>
    </row>
    <row r="379" spans="1:34" ht="28.8" outlineLevel="1">
      <c r="A379" s="277">
        <v>379</v>
      </c>
      <c r="B379" s="331"/>
      <c r="C379" s="321" t="s">
        <v>460</v>
      </c>
      <c r="D379" s="322" t="s">
        <v>819</v>
      </c>
      <c r="E379" s="312">
        <v>1</v>
      </c>
      <c r="F379" s="370" t="s">
        <v>461</v>
      </c>
      <c r="G379" s="314" t="s">
        <v>462</v>
      </c>
      <c r="H379" s="959"/>
      <c r="I379" s="7"/>
      <c r="J379" s="49"/>
      <c r="K379" s="905" t="s">
        <v>946</v>
      </c>
      <c r="L379" s="70"/>
      <c r="M379" s="71"/>
      <c r="N379" s="11"/>
      <c r="O379" s="29"/>
      <c r="P379" s="30"/>
      <c r="Q379" s="14"/>
      <c r="R379" s="15"/>
      <c r="S379" s="16"/>
      <c r="T379" s="31"/>
      <c r="U379" s="14"/>
      <c r="V379" s="15"/>
      <c r="W379" s="16"/>
      <c r="X379" s="32"/>
      <c r="Y379" s="15"/>
      <c r="Z379" s="19"/>
      <c r="AA379" s="16"/>
      <c r="AB379" s="33"/>
      <c r="AC379" s="21"/>
      <c r="AD379" s="34"/>
      <c r="AE379" s="35"/>
      <c r="AF379" s="21"/>
      <c r="AG379" s="24"/>
      <c r="AH379" s="137"/>
    </row>
    <row r="380" spans="1:34" ht="26.4" outlineLevel="1" thickBot="1">
      <c r="A380" s="277">
        <v>380</v>
      </c>
      <c r="B380" s="453"/>
      <c r="C380" s="372" t="s">
        <v>463</v>
      </c>
      <c r="D380" s="373" t="s">
        <v>819</v>
      </c>
      <c r="E380" s="355">
        <v>1</v>
      </c>
      <c r="F380" s="374" t="s">
        <v>464</v>
      </c>
      <c r="G380" s="357" t="s">
        <v>462</v>
      </c>
      <c r="H380" s="952"/>
      <c r="I380" s="205"/>
      <c r="J380" s="160"/>
      <c r="K380" s="907" t="s">
        <v>946</v>
      </c>
      <c r="L380" s="141"/>
      <c r="M380" s="168"/>
      <c r="N380" s="77"/>
      <c r="O380" s="78"/>
      <c r="P380" s="79"/>
      <c r="Q380" s="80"/>
      <c r="R380" s="81"/>
      <c r="S380" s="82"/>
      <c r="T380" s="83"/>
      <c r="U380" s="80"/>
      <c r="V380" s="81"/>
      <c r="W380" s="82"/>
      <c r="X380" s="84"/>
      <c r="Y380" s="81"/>
      <c r="Z380" s="81"/>
      <c r="AA380" s="82"/>
      <c r="AB380" s="85"/>
      <c r="AC380" s="86"/>
      <c r="AD380" s="87"/>
      <c r="AE380" s="88"/>
      <c r="AF380" s="86"/>
      <c r="AG380" s="89"/>
      <c r="AH380" s="142"/>
    </row>
    <row r="381" spans="1:34" ht="55.2" customHeight="1" outlineLevel="1" thickBot="1">
      <c r="A381" s="277">
        <v>381</v>
      </c>
      <c r="B381" s="376"/>
      <c r="C381" s="792" t="s">
        <v>889</v>
      </c>
      <c r="D381" s="793"/>
      <c r="E381" s="793"/>
      <c r="F381" s="793"/>
      <c r="G381" s="794"/>
      <c r="H381" s="563">
        <f>COUNTIF(H360:H380,"x")-IF(AND(H374="x",H375="x"),1,0)</f>
        <v>0</v>
      </c>
      <c r="I381" s="654">
        <f>COUNTIF(I360:I380,"x")+IF(I364="XX",2-COUNTIF(I363,"x"),0)+IF(I368="XX",2-COUNTIF(I367,"x"),0)+IF(I372="XX",2-COUNTIF(I371,"x"),0)+IF(I377="XX",2-COUNTIF(I376,"x"),0)</f>
        <v>0</v>
      </c>
      <c r="J381" s="644"/>
      <c r="K381" s="570"/>
      <c r="L381" s="605"/>
      <c r="M381" s="568"/>
      <c r="N381" s="569"/>
      <c r="O381" s="570"/>
      <c r="P381" s="570"/>
      <c r="Q381" s="93"/>
      <c r="R381" s="92"/>
      <c r="S381" s="92"/>
      <c r="T381" s="93"/>
      <c r="U381" s="93"/>
      <c r="V381" s="92"/>
      <c r="W381" s="92"/>
      <c r="X381" s="93"/>
      <c r="Y381" s="93"/>
      <c r="Z381" s="92"/>
      <c r="AA381" s="92"/>
      <c r="AB381" s="93"/>
      <c r="AC381" s="91"/>
      <c r="AD381" s="94"/>
      <c r="AE381" s="95"/>
      <c r="AF381" s="91"/>
      <c r="AG381" s="94"/>
      <c r="AH381" s="96"/>
    </row>
    <row r="382" spans="1:34" ht="27.75" customHeight="1" outlineLevel="1" thickBot="1">
      <c r="A382" s="278">
        <v>382</v>
      </c>
      <c r="B382" s="376"/>
      <c r="C382" s="806" t="s">
        <v>782</v>
      </c>
      <c r="D382" s="807"/>
      <c r="E382" s="807"/>
      <c r="F382" s="807"/>
      <c r="G382" s="808"/>
      <c r="H382" s="763" t="str">
        <f>IF(AND(H384="Erfüllt",H381+I381-IF(AND(H384="Erfüllt",H381=3,I381&gt;=2),2,0)&gt;=14),"Deutlich übererfüllt","Verfehlt")</f>
        <v>Verfehlt</v>
      </c>
      <c r="I382" s="764"/>
      <c r="J382" s="838" t="s">
        <v>859</v>
      </c>
      <c r="K382" s="618"/>
      <c r="L382" s="567"/>
      <c r="M382" s="574"/>
      <c r="N382" s="575"/>
      <c r="O382" s="565"/>
      <c r="P382" s="576"/>
      <c r="Q382" s="100"/>
      <c r="R382" s="101"/>
      <c r="S382" s="102"/>
      <c r="T382" s="99"/>
      <c r="U382" s="100"/>
      <c r="V382" s="101"/>
      <c r="W382" s="102"/>
      <c r="X382" s="99"/>
      <c r="Y382" s="100"/>
      <c r="Z382" s="101"/>
      <c r="AA382" s="102"/>
      <c r="AB382" s="103"/>
      <c r="AC382" s="98"/>
      <c r="AD382" s="146"/>
      <c r="AE382" s="99"/>
      <c r="AF382" s="98"/>
      <c r="AG382" s="106"/>
      <c r="AH382" s="147"/>
    </row>
    <row r="383" spans="1:34" ht="26.4" outlineLevel="1" thickBot="1">
      <c r="A383" s="277">
        <v>383</v>
      </c>
      <c r="B383" s="337"/>
      <c r="C383" s="898" t="s">
        <v>783</v>
      </c>
      <c r="D383" s="776"/>
      <c r="E383" s="776"/>
      <c r="F383" s="776"/>
      <c r="G383" s="777"/>
      <c r="H383" s="765" t="str">
        <f>IF(AND(H384="Erfüllt",H381+I381-IF(AND(H384="Erfüllt",H381=3,I381&gt;=2),2,0)&gt;=9),"Übererfüllt","Verfehlt")</f>
        <v>Verfehlt</v>
      </c>
      <c r="I383" s="766"/>
      <c r="J383" s="839"/>
      <c r="K383" s="573"/>
      <c r="L383" s="581"/>
      <c r="M383" s="568"/>
      <c r="N383" s="569"/>
      <c r="O383" s="582"/>
      <c r="P383" s="578"/>
      <c r="Q383" s="108"/>
      <c r="R383" s="102"/>
      <c r="S383" s="109"/>
      <c r="T383" s="105"/>
      <c r="U383" s="108"/>
      <c r="V383" s="102"/>
      <c r="W383" s="109"/>
      <c r="X383" s="105"/>
      <c r="Y383" s="108"/>
      <c r="Z383" s="102"/>
      <c r="AA383" s="109"/>
      <c r="AB383" s="110"/>
      <c r="AC383" s="91"/>
      <c r="AD383" s="104"/>
      <c r="AE383" s="105"/>
      <c r="AF383" s="91"/>
      <c r="AG383" s="106"/>
      <c r="AH383" s="107"/>
    </row>
    <row r="384" spans="1:34" ht="46.8" customHeight="1" outlineLevel="1" thickBot="1">
      <c r="A384" s="277">
        <v>384</v>
      </c>
      <c r="B384" s="386"/>
      <c r="C384" s="795" t="s">
        <v>784</v>
      </c>
      <c r="D384" s="796"/>
      <c r="E384" s="796"/>
      <c r="F384" s="796"/>
      <c r="G384" s="797"/>
      <c r="H384" s="767" t="str">
        <f>IF(OR(H381&gt;=4,AND(H381=3,I381&gt;=2)),"Erfüllt","Verfehlt")</f>
        <v>Verfehlt</v>
      </c>
      <c r="I384" s="768"/>
      <c r="J384" s="890"/>
      <c r="K384" s="622"/>
      <c r="L384" s="591"/>
      <c r="M384" s="623"/>
      <c r="N384" s="624"/>
      <c r="O384" s="571"/>
      <c r="P384" s="572"/>
      <c r="Q384" s="102"/>
      <c r="R384" s="111"/>
      <c r="S384" s="112"/>
      <c r="T384" s="105"/>
      <c r="U384" s="102"/>
      <c r="V384" s="111"/>
      <c r="W384" s="112"/>
      <c r="X384" s="105"/>
      <c r="Y384" s="102"/>
      <c r="Z384" s="111"/>
      <c r="AA384" s="112"/>
      <c r="AB384" s="161"/>
      <c r="AC384" s="169"/>
      <c r="AD384" s="95"/>
      <c r="AE384" s="95"/>
      <c r="AF384" s="169"/>
      <c r="AG384" s="106"/>
      <c r="AH384" s="170"/>
    </row>
    <row r="385" spans="1:39" s="52" customFormat="1" ht="25.8" outlineLevel="1">
      <c r="A385" s="293">
        <v>385</v>
      </c>
      <c r="B385" s="387"/>
      <c r="C385" s="387"/>
      <c r="D385" s="341"/>
      <c r="E385" s="342"/>
      <c r="F385" s="342"/>
      <c r="G385" s="342"/>
      <c r="H385" s="592"/>
      <c r="I385" s="592"/>
      <c r="J385" s="340"/>
      <c r="K385" s="451"/>
      <c r="L385" s="342"/>
      <c r="M385" s="342"/>
      <c r="N385" s="387"/>
      <c r="O385" s="387"/>
      <c r="P385" s="342"/>
      <c r="Q385" s="120"/>
      <c r="R385" s="120"/>
      <c r="S385" s="120"/>
      <c r="T385" s="119"/>
      <c r="U385" s="120"/>
      <c r="V385" s="120"/>
      <c r="W385" s="120"/>
      <c r="X385" s="126"/>
      <c r="Y385" s="120"/>
      <c r="Z385" s="120"/>
      <c r="AA385" s="120"/>
      <c r="AB385" s="119"/>
      <c r="AC385" s="126"/>
      <c r="AD385" s="126"/>
      <c r="AE385" s="125"/>
      <c r="AF385" s="126"/>
      <c r="AG385" s="120"/>
      <c r="AH385" s="119"/>
      <c r="AI385" s="119"/>
      <c r="AJ385" s="119"/>
      <c r="AK385" s="119"/>
      <c r="AL385" s="119"/>
      <c r="AM385" s="119"/>
    </row>
    <row r="386" spans="1:39" ht="26.4" outlineLevel="1" thickBot="1">
      <c r="A386" s="277">
        <v>386</v>
      </c>
      <c r="B386" s="343"/>
      <c r="C386" s="339"/>
      <c r="D386" s="344"/>
      <c r="E386" s="345"/>
      <c r="F386" s="345"/>
      <c r="G386" s="345"/>
      <c r="H386" s="593"/>
      <c r="I386" s="593"/>
      <c r="J386" s="501"/>
      <c r="K386" s="367"/>
      <c r="L386" s="339"/>
      <c r="M386" s="387"/>
      <c r="N386" s="595"/>
      <c r="O386" s="339"/>
      <c r="P386" s="596"/>
      <c r="Q386" s="120"/>
      <c r="R386" s="120"/>
      <c r="S386" s="120"/>
      <c r="T386" s="128"/>
      <c r="U386" s="120"/>
      <c r="V386" s="120"/>
      <c r="W386" s="120"/>
      <c r="X386" s="128"/>
      <c r="Y386" s="120"/>
      <c r="Z386" s="121"/>
      <c r="AA386" s="121"/>
      <c r="AB386" s="124"/>
      <c r="AC386" s="124"/>
      <c r="AD386" s="124"/>
      <c r="AE386" s="125"/>
      <c r="AF386" s="124"/>
      <c r="AG386" s="129"/>
      <c r="AH386" s="126"/>
      <c r="AI386" s="119"/>
      <c r="AJ386" s="127"/>
      <c r="AK386" s="127"/>
      <c r="AL386" s="127"/>
      <c r="AM386" s="127"/>
    </row>
    <row r="387" spans="1:39" ht="26.4" outlineLevel="1" thickBot="1">
      <c r="A387" s="277">
        <v>387</v>
      </c>
      <c r="B387" s="346" t="s">
        <v>465</v>
      </c>
      <c r="C387" s="347"/>
      <c r="D387" s="348"/>
      <c r="E387" s="349"/>
      <c r="F387" s="350"/>
      <c r="G387" s="350"/>
      <c r="H387" s="597" t="s">
        <v>893</v>
      </c>
      <c r="I387" s="598" t="s">
        <v>894</v>
      </c>
      <c r="J387" s="599"/>
      <c r="K387" s="600"/>
      <c r="L387" s="347"/>
      <c r="M387" s="601"/>
      <c r="N387" s="347"/>
      <c r="O387" s="347"/>
      <c r="P387" s="602"/>
      <c r="Q387" s="182"/>
      <c r="R387" s="183"/>
      <c r="S387" s="183"/>
      <c r="T387" s="184"/>
      <c r="U387" s="133"/>
      <c r="V387" s="134"/>
      <c r="W387" s="134"/>
      <c r="X387" s="135"/>
      <c r="Y387" s="134"/>
      <c r="Z387" s="136"/>
      <c r="AA387" s="136"/>
      <c r="AB387" s="130"/>
      <c r="AC387" s="130"/>
      <c r="AD387" s="130"/>
      <c r="AE387" s="132"/>
      <c r="AF387" s="130"/>
      <c r="AG387" s="134"/>
      <c r="AH387" s="135"/>
    </row>
    <row r="388" spans="1:39" ht="43.2" outlineLevel="1">
      <c r="A388" s="277">
        <v>388</v>
      </c>
      <c r="B388" s="330"/>
      <c r="C388" s="306" t="s">
        <v>466</v>
      </c>
      <c r="D388" s="307" t="s">
        <v>817</v>
      </c>
      <c r="E388" s="308">
        <v>1</v>
      </c>
      <c r="F388" s="412" t="s">
        <v>467</v>
      </c>
      <c r="G388" s="454" t="s">
        <v>468</v>
      </c>
      <c r="H388" s="7"/>
      <c r="I388" s="951"/>
      <c r="J388" s="166"/>
      <c r="K388" s="905" t="s">
        <v>947</v>
      </c>
      <c r="L388" s="70"/>
      <c r="M388" s="71"/>
      <c r="N388" s="11"/>
      <c r="O388" s="12"/>
      <c r="P388" s="13"/>
      <c r="Q388" s="14"/>
      <c r="R388" s="15"/>
      <c r="S388" s="16"/>
      <c r="T388" s="17"/>
      <c r="U388" s="14"/>
      <c r="V388" s="15"/>
      <c r="W388" s="16"/>
      <c r="X388" s="18"/>
      <c r="Y388" s="15"/>
      <c r="Z388" s="19"/>
      <c r="AA388" s="16"/>
      <c r="AB388" s="20"/>
      <c r="AC388" s="21"/>
      <c r="AD388" s="22"/>
      <c r="AE388" s="23"/>
      <c r="AF388" s="21"/>
      <c r="AG388" s="24"/>
      <c r="AH388" s="137"/>
    </row>
    <row r="389" spans="1:39" ht="43.2" outlineLevel="1">
      <c r="A389" s="278">
        <v>389</v>
      </c>
      <c r="B389" s="331"/>
      <c r="C389" s="321" t="s">
        <v>469</v>
      </c>
      <c r="D389" s="322" t="s">
        <v>819</v>
      </c>
      <c r="E389" s="312">
        <v>1</v>
      </c>
      <c r="F389" s="370" t="s">
        <v>467</v>
      </c>
      <c r="G389" s="314" t="s">
        <v>470</v>
      </c>
      <c r="H389" s="951"/>
      <c r="I389" s="7"/>
      <c r="J389" s="49"/>
      <c r="K389" s="905" t="s">
        <v>947</v>
      </c>
      <c r="L389" s="70"/>
      <c r="M389" s="71"/>
      <c r="N389" s="11"/>
      <c r="O389" s="29"/>
      <c r="P389" s="30"/>
      <c r="Q389" s="14"/>
      <c r="R389" s="15"/>
      <c r="S389" s="16"/>
      <c r="T389" s="31"/>
      <c r="U389" s="14"/>
      <c r="V389" s="15"/>
      <c r="W389" s="16"/>
      <c r="X389" s="32"/>
      <c r="Y389" s="15"/>
      <c r="Z389" s="19"/>
      <c r="AA389" s="16"/>
      <c r="AB389" s="33"/>
      <c r="AC389" s="21"/>
      <c r="AD389" s="34"/>
      <c r="AE389" s="35"/>
      <c r="AF389" s="21"/>
      <c r="AG389" s="24"/>
      <c r="AH389" s="137"/>
    </row>
    <row r="390" spans="1:39" ht="72" outlineLevel="1">
      <c r="A390" s="277">
        <v>390</v>
      </c>
      <c r="B390" s="331"/>
      <c r="C390" s="321" t="s">
        <v>471</v>
      </c>
      <c r="D390" s="322" t="s">
        <v>819</v>
      </c>
      <c r="E390" s="312">
        <v>3</v>
      </c>
      <c r="F390" s="370" t="s">
        <v>472</v>
      </c>
      <c r="G390" s="314" t="s">
        <v>473</v>
      </c>
      <c r="H390" s="951"/>
      <c r="I390" s="7"/>
      <c r="J390" s="49"/>
      <c r="K390" s="905" t="s">
        <v>947</v>
      </c>
      <c r="L390" s="70"/>
      <c r="M390" s="71"/>
      <c r="N390" s="11"/>
      <c r="O390" s="29"/>
      <c r="P390" s="30"/>
      <c r="Q390" s="14"/>
      <c r="R390" s="15"/>
      <c r="S390" s="16"/>
      <c r="T390" s="31"/>
      <c r="U390" s="14"/>
      <c r="V390" s="15"/>
      <c r="W390" s="16"/>
      <c r="X390" s="32"/>
      <c r="Y390" s="15"/>
      <c r="Z390" s="19"/>
      <c r="AA390" s="16"/>
      <c r="AB390" s="33"/>
      <c r="AC390" s="21"/>
      <c r="AD390" s="34"/>
      <c r="AE390" s="35"/>
      <c r="AF390" s="21"/>
      <c r="AG390" s="24"/>
      <c r="AH390" s="137"/>
    </row>
    <row r="391" spans="1:39" ht="28.8" outlineLevel="1">
      <c r="A391" s="277">
        <v>391</v>
      </c>
      <c r="B391" s="331"/>
      <c r="C391" s="321" t="s">
        <v>474</v>
      </c>
      <c r="D391" s="322" t="s">
        <v>819</v>
      </c>
      <c r="E391" s="312">
        <v>1</v>
      </c>
      <c r="F391" s="370" t="s">
        <v>475</v>
      </c>
      <c r="G391" s="314" t="s">
        <v>476</v>
      </c>
      <c r="H391" s="951"/>
      <c r="I391" s="7"/>
      <c r="J391" s="49"/>
      <c r="K391" s="905" t="s">
        <v>947</v>
      </c>
      <c r="L391" s="70"/>
      <c r="M391" s="71"/>
      <c r="N391" s="11"/>
      <c r="O391" s="29"/>
      <c r="P391" s="30"/>
      <c r="Q391" s="14"/>
      <c r="R391" s="15"/>
      <c r="S391" s="16"/>
      <c r="T391" s="31"/>
      <c r="U391" s="14"/>
      <c r="V391" s="15"/>
      <c r="W391" s="16"/>
      <c r="X391" s="32"/>
      <c r="Y391" s="15"/>
      <c r="Z391" s="19"/>
      <c r="AA391" s="16"/>
      <c r="AB391" s="33"/>
      <c r="AC391" s="21"/>
      <c r="AD391" s="34"/>
      <c r="AE391" s="35"/>
      <c r="AF391" s="21"/>
      <c r="AG391" s="24"/>
      <c r="AH391" s="137"/>
    </row>
    <row r="392" spans="1:39" ht="28.8" outlineLevel="1">
      <c r="A392" s="293">
        <v>392</v>
      </c>
      <c r="B392" s="331"/>
      <c r="C392" s="321" t="s">
        <v>477</v>
      </c>
      <c r="D392" s="322" t="s">
        <v>819</v>
      </c>
      <c r="E392" s="312">
        <v>2</v>
      </c>
      <c r="F392" s="370" t="s">
        <v>478</v>
      </c>
      <c r="G392" s="314" t="s">
        <v>479</v>
      </c>
      <c r="H392" s="951"/>
      <c r="I392" s="7"/>
      <c r="J392" s="49"/>
      <c r="K392" s="905" t="s">
        <v>947</v>
      </c>
      <c r="L392" s="70"/>
      <c r="M392" s="71"/>
      <c r="N392" s="11"/>
      <c r="O392" s="29"/>
      <c r="P392" s="30"/>
      <c r="Q392" s="14"/>
      <c r="R392" s="15"/>
      <c r="S392" s="16"/>
      <c r="T392" s="31"/>
      <c r="U392" s="14"/>
      <c r="V392" s="15"/>
      <c r="W392" s="16"/>
      <c r="X392" s="32"/>
      <c r="Y392" s="15"/>
      <c r="Z392" s="19"/>
      <c r="AA392" s="16"/>
      <c r="AB392" s="33"/>
      <c r="AC392" s="21"/>
      <c r="AD392" s="34"/>
      <c r="AE392" s="35"/>
      <c r="AF392" s="21"/>
      <c r="AG392" s="24"/>
      <c r="AH392" s="137"/>
    </row>
    <row r="393" spans="1:39" ht="43.2" outlineLevel="1">
      <c r="A393" s="277">
        <v>393</v>
      </c>
      <c r="B393" s="331"/>
      <c r="C393" s="321" t="s">
        <v>480</v>
      </c>
      <c r="D393" s="322" t="s">
        <v>819</v>
      </c>
      <c r="E393" s="312">
        <v>1</v>
      </c>
      <c r="F393" s="370" t="s">
        <v>481</v>
      </c>
      <c r="G393" s="314" t="s">
        <v>482</v>
      </c>
      <c r="H393" s="951"/>
      <c r="I393" s="7"/>
      <c r="J393" s="49"/>
      <c r="K393" s="905" t="s">
        <v>947</v>
      </c>
      <c r="L393" s="70"/>
      <c r="M393" s="71"/>
      <c r="N393" s="11"/>
      <c r="O393" s="29"/>
      <c r="P393" s="30"/>
      <c r="Q393" s="14"/>
      <c r="R393" s="15"/>
      <c r="S393" s="16"/>
      <c r="T393" s="31"/>
      <c r="U393" s="14"/>
      <c r="V393" s="15"/>
      <c r="W393" s="16"/>
      <c r="X393" s="32"/>
      <c r="Y393" s="15"/>
      <c r="Z393" s="19"/>
      <c r="AA393" s="16"/>
      <c r="AB393" s="33"/>
      <c r="AC393" s="21"/>
      <c r="AD393" s="34"/>
      <c r="AE393" s="35"/>
      <c r="AF393" s="21"/>
      <c r="AG393" s="24"/>
      <c r="AH393" s="137"/>
    </row>
    <row r="394" spans="1:39" ht="43.2" outlineLevel="1">
      <c r="A394" s="277">
        <v>394</v>
      </c>
      <c r="B394" s="331"/>
      <c r="C394" s="321" t="s">
        <v>483</v>
      </c>
      <c r="D394" s="322" t="s">
        <v>819</v>
      </c>
      <c r="E394" s="312">
        <v>2</v>
      </c>
      <c r="F394" s="370" t="s">
        <v>484</v>
      </c>
      <c r="G394" s="314" t="s">
        <v>485</v>
      </c>
      <c r="H394" s="951"/>
      <c r="I394" s="7"/>
      <c r="J394" s="49"/>
      <c r="K394" s="905" t="s">
        <v>947</v>
      </c>
      <c r="L394" s="70"/>
      <c r="M394" s="71"/>
      <c r="N394" s="11"/>
      <c r="O394" s="29"/>
      <c r="P394" s="30"/>
      <c r="Q394" s="14"/>
      <c r="R394" s="15"/>
      <c r="S394" s="16"/>
      <c r="T394" s="31"/>
      <c r="U394" s="14"/>
      <c r="V394" s="15"/>
      <c r="W394" s="16"/>
      <c r="X394" s="32"/>
      <c r="Y394" s="15"/>
      <c r="Z394" s="19"/>
      <c r="AA394" s="16"/>
      <c r="AB394" s="33"/>
      <c r="AC394" s="21"/>
      <c r="AD394" s="34"/>
      <c r="AE394" s="35"/>
      <c r="AF394" s="21"/>
      <c r="AG394" s="24"/>
      <c r="AH394" s="137"/>
    </row>
    <row r="395" spans="1:39" ht="43.2" outlineLevel="1">
      <c r="A395" s="277">
        <v>395</v>
      </c>
      <c r="B395" s="331"/>
      <c r="C395" s="321" t="s">
        <v>486</v>
      </c>
      <c r="D395" s="322" t="s">
        <v>819</v>
      </c>
      <c r="E395" s="312">
        <v>2</v>
      </c>
      <c r="F395" s="370" t="s">
        <v>487</v>
      </c>
      <c r="G395" s="314" t="s">
        <v>488</v>
      </c>
      <c r="H395" s="951"/>
      <c r="I395" s="7"/>
      <c r="J395" s="49"/>
      <c r="K395" s="905" t="s">
        <v>947</v>
      </c>
      <c r="L395" s="70"/>
      <c r="M395" s="71"/>
      <c r="N395" s="11"/>
      <c r="O395" s="29"/>
      <c r="P395" s="30"/>
      <c r="Q395" s="14"/>
      <c r="R395" s="15"/>
      <c r="S395" s="16"/>
      <c r="T395" s="31"/>
      <c r="U395" s="14"/>
      <c r="V395" s="15"/>
      <c r="W395" s="16"/>
      <c r="X395" s="32"/>
      <c r="Y395" s="15"/>
      <c r="Z395" s="19"/>
      <c r="AA395" s="16"/>
      <c r="AB395" s="33"/>
      <c r="AC395" s="21"/>
      <c r="AD395" s="34"/>
      <c r="AE395" s="35"/>
      <c r="AF395" s="21"/>
      <c r="AG395" s="24"/>
      <c r="AH395" s="137"/>
    </row>
    <row r="396" spans="1:39" ht="43.2" outlineLevel="1">
      <c r="A396" s="278">
        <v>396</v>
      </c>
      <c r="B396" s="331"/>
      <c r="C396" s="321" t="s">
        <v>489</v>
      </c>
      <c r="D396" s="322" t="s">
        <v>819</v>
      </c>
      <c r="E396" s="312">
        <v>2</v>
      </c>
      <c r="F396" s="370" t="s">
        <v>490</v>
      </c>
      <c r="G396" s="314" t="s">
        <v>491</v>
      </c>
      <c r="H396" s="951"/>
      <c r="I396" s="7"/>
      <c r="J396" s="49"/>
      <c r="K396" s="905" t="s">
        <v>947</v>
      </c>
      <c r="L396" s="70"/>
      <c r="M396" s="71"/>
      <c r="N396" s="11"/>
      <c r="O396" s="29"/>
      <c r="P396" s="30"/>
      <c r="Q396" s="14"/>
      <c r="R396" s="15"/>
      <c r="S396" s="16"/>
      <c r="T396" s="31"/>
      <c r="U396" s="14"/>
      <c r="V396" s="15"/>
      <c r="W396" s="16"/>
      <c r="X396" s="32"/>
      <c r="Y396" s="15"/>
      <c r="Z396" s="19"/>
      <c r="AA396" s="16"/>
      <c r="AB396" s="33"/>
      <c r="AC396" s="21"/>
      <c r="AD396" s="34"/>
      <c r="AE396" s="35"/>
      <c r="AF396" s="21"/>
      <c r="AG396" s="24"/>
      <c r="AH396" s="137"/>
    </row>
    <row r="397" spans="1:39" ht="25.8" outlineLevel="1">
      <c r="A397" s="277">
        <v>397</v>
      </c>
      <c r="B397" s="331"/>
      <c r="C397" s="321" t="s">
        <v>492</v>
      </c>
      <c r="D397" s="322" t="s">
        <v>819</v>
      </c>
      <c r="E397" s="312">
        <v>1</v>
      </c>
      <c r="F397" s="370" t="s">
        <v>493</v>
      </c>
      <c r="G397" s="314" t="s">
        <v>494</v>
      </c>
      <c r="H397" s="951"/>
      <c r="I397" s="249"/>
      <c r="J397" s="49"/>
      <c r="K397" s="905" t="s">
        <v>947</v>
      </c>
      <c r="L397" s="70"/>
      <c r="M397" s="71"/>
      <c r="N397" s="11"/>
      <c r="O397" s="29"/>
      <c r="P397" s="30"/>
      <c r="Q397" s="14"/>
      <c r="R397" s="15"/>
      <c r="S397" s="16"/>
      <c r="T397" s="31"/>
      <c r="U397" s="14"/>
      <c r="V397" s="15"/>
      <c r="W397" s="16"/>
      <c r="X397" s="32"/>
      <c r="Y397" s="15"/>
      <c r="Z397" s="19"/>
      <c r="AA397" s="16"/>
      <c r="AB397" s="33"/>
      <c r="AC397" s="21"/>
      <c r="AD397" s="34"/>
      <c r="AE397" s="35"/>
      <c r="AF397" s="21"/>
      <c r="AG397" s="24"/>
      <c r="AH397" s="137"/>
    </row>
    <row r="398" spans="1:39" ht="29.4" outlineLevel="1" thickBot="1">
      <c r="A398" s="277">
        <v>398</v>
      </c>
      <c r="B398" s="428"/>
      <c r="C398" s="372" t="s">
        <v>495</v>
      </c>
      <c r="D398" s="373" t="s">
        <v>819</v>
      </c>
      <c r="E398" s="355">
        <v>1</v>
      </c>
      <c r="F398" s="374" t="s">
        <v>496</v>
      </c>
      <c r="G398" s="357" t="s">
        <v>497</v>
      </c>
      <c r="H398" s="952"/>
      <c r="I398" s="205"/>
      <c r="J398" s="160"/>
      <c r="K398" s="907" t="s">
        <v>947</v>
      </c>
      <c r="L398" s="141"/>
      <c r="M398" s="168"/>
      <c r="N398" s="77"/>
      <c r="O398" s="78"/>
      <c r="P398" s="79"/>
      <c r="Q398" s="80"/>
      <c r="R398" s="81"/>
      <c r="S398" s="82"/>
      <c r="T398" s="83"/>
      <c r="U398" s="80"/>
      <c r="V398" s="81"/>
      <c r="W398" s="82"/>
      <c r="X398" s="84"/>
      <c r="Y398" s="81"/>
      <c r="Z398" s="81"/>
      <c r="AA398" s="82"/>
      <c r="AB398" s="85"/>
      <c r="AC398" s="86"/>
      <c r="AD398" s="87"/>
      <c r="AE398" s="88"/>
      <c r="AF398" s="86"/>
      <c r="AG398" s="89"/>
      <c r="AH398" s="142"/>
    </row>
    <row r="399" spans="1:39" ht="28.2" customHeight="1" outlineLevel="1" thickBot="1">
      <c r="A399" s="293">
        <v>399</v>
      </c>
      <c r="B399" s="376"/>
      <c r="C399" s="781" t="s">
        <v>818</v>
      </c>
      <c r="D399" s="782"/>
      <c r="E399" s="782"/>
      <c r="F399" s="782"/>
      <c r="G399" s="783"/>
      <c r="H399" s="655">
        <f>COUNTIF(H388:H398,"x")</f>
        <v>0</v>
      </c>
      <c r="I399" s="654">
        <f>COUNTIF(I388:I398,"x")</f>
        <v>0</v>
      </c>
      <c r="J399" s="570"/>
      <c r="K399" s="570"/>
      <c r="L399" s="605"/>
      <c r="M399" s="568"/>
      <c r="N399" s="569"/>
      <c r="O399" s="570"/>
      <c r="P399" s="570"/>
      <c r="Q399" s="93"/>
      <c r="R399" s="92"/>
      <c r="S399" s="92"/>
      <c r="T399" s="93"/>
      <c r="U399" s="93"/>
      <c r="V399" s="92"/>
      <c r="W399" s="92"/>
      <c r="X399" s="93"/>
      <c r="Y399" s="93"/>
      <c r="Z399" s="92"/>
      <c r="AA399" s="92"/>
      <c r="AB399" s="93"/>
      <c r="AC399" s="91"/>
      <c r="AD399" s="94"/>
      <c r="AE399" s="95"/>
      <c r="AF399" s="91"/>
      <c r="AG399" s="94"/>
      <c r="AH399" s="96"/>
    </row>
    <row r="400" spans="1:39" ht="26.4" outlineLevel="1" thickBot="1">
      <c r="A400" s="277">
        <v>400</v>
      </c>
      <c r="B400" s="336"/>
      <c r="C400" s="806" t="s">
        <v>785</v>
      </c>
      <c r="D400" s="807"/>
      <c r="E400" s="807"/>
      <c r="F400" s="807"/>
      <c r="G400" s="808"/>
      <c r="H400" s="763" t="str">
        <f>IF(AND(H402="Erfüllt",I399&gt;=5),"Deutlich übererfüllt","Verfehlt")</f>
        <v>Verfehlt</v>
      </c>
      <c r="I400" s="764"/>
      <c r="J400" s="838" t="s">
        <v>859</v>
      </c>
      <c r="K400" s="618"/>
      <c r="L400" s="567"/>
      <c r="M400" s="574"/>
      <c r="N400" s="575"/>
      <c r="O400" s="565"/>
      <c r="P400" s="576"/>
      <c r="Q400" s="100"/>
      <c r="R400" s="101"/>
      <c r="S400" s="102"/>
      <c r="T400" s="99"/>
      <c r="U400" s="100"/>
      <c r="V400" s="101"/>
      <c r="W400" s="102"/>
      <c r="X400" s="99"/>
      <c r="Y400" s="100"/>
      <c r="Z400" s="101"/>
      <c r="AA400" s="102"/>
      <c r="AB400" s="103"/>
      <c r="AC400" s="98"/>
      <c r="AD400" s="146"/>
      <c r="AE400" s="99"/>
      <c r="AF400" s="98"/>
      <c r="AG400" s="106"/>
      <c r="AH400" s="147"/>
    </row>
    <row r="401" spans="1:39" ht="26.4" outlineLevel="1" thickBot="1">
      <c r="A401" s="277">
        <v>401</v>
      </c>
      <c r="B401" s="337"/>
      <c r="C401" s="821" t="s">
        <v>786</v>
      </c>
      <c r="D401" s="810"/>
      <c r="E401" s="810"/>
      <c r="F401" s="810"/>
      <c r="G401" s="811"/>
      <c r="H401" s="765" t="str">
        <f>IF(AND(H402="Erfüllt",I399&gt;=3),"Übererfüllt","Verfehlt")</f>
        <v>Verfehlt</v>
      </c>
      <c r="I401" s="766"/>
      <c r="J401" s="839"/>
      <c r="K401" s="573"/>
      <c r="L401" s="605"/>
      <c r="M401" s="568"/>
      <c r="N401" s="569"/>
      <c r="O401" s="582"/>
      <c r="P401" s="578"/>
      <c r="Q401" s="108"/>
      <c r="R401" s="102"/>
      <c r="S401" s="109"/>
      <c r="T401" s="105"/>
      <c r="U401" s="108"/>
      <c r="V401" s="102"/>
      <c r="W401" s="109"/>
      <c r="X401" s="105"/>
      <c r="Y401" s="108"/>
      <c r="Z401" s="102"/>
      <c r="AA401" s="109"/>
      <c r="AB401" s="110"/>
      <c r="AC401" s="91"/>
      <c r="AD401" s="104"/>
      <c r="AE401" s="105"/>
      <c r="AF401" s="91"/>
      <c r="AG401" s="106"/>
      <c r="AH401" s="107"/>
    </row>
    <row r="402" spans="1:39" ht="26.4" outlineLevel="1" thickBot="1">
      <c r="A402" s="277">
        <v>402</v>
      </c>
      <c r="B402" s="377"/>
      <c r="C402" s="789" t="s">
        <v>787</v>
      </c>
      <c r="D402" s="790"/>
      <c r="E402" s="790"/>
      <c r="F402" s="790"/>
      <c r="G402" s="791"/>
      <c r="H402" s="761" t="str">
        <f>IF(H399&gt;=1,"Erfüllt","Verfehlt")</f>
        <v>Verfehlt</v>
      </c>
      <c r="I402" s="762"/>
      <c r="J402" s="890"/>
      <c r="K402" s="619"/>
      <c r="L402" s="669"/>
      <c r="M402" s="586"/>
      <c r="N402" s="587"/>
      <c r="O402" s="656"/>
      <c r="P402" s="620"/>
      <c r="Q402" s="102"/>
      <c r="R402" s="111"/>
      <c r="S402" s="112"/>
      <c r="T402" s="105"/>
      <c r="U402" s="102"/>
      <c r="V402" s="111"/>
      <c r="W402" s="112"/>
      <c r="X402" s="105"/>
      <c r="Y402" s="102"/>
      <c r="Z402" s="111"/>
      <c r="AA402" s="112"/>
      <c r="AB402" s="214"/>
      <c r="AC402" s="113"/>
      <c r="AD402" s="162"/>
      <c r="AE402" s="163"/>
      <c r="AF402" s="113"/>
      <c r="AG402" s="106"/>
      <c r="AH402" s="164"/>
    </row>
    <row r="403" spans="1:39" s="52" customFormat="1" ht="25.8">
      <c r="A403" s="278">
        <v>403</v>
      </c>
      <c r="B403" s="387"/>
      <c r="C403" s="387"/>
      <c r="D403" s="341"/>
      <c r="E403" s="342"/>
      <c r="F403" s="342"/>
      <c r="G403" s="342"/>
      <c r="H403" s="592"/>
      <c r="I403" s="592"/>
      <c r="J403" s="340"/>
      <c r="K403" s="451"/>
      <c r="L403" s="342"/>
      <c r="M403" s="342"/>
      <c r="N403" s="387"/>
      <c r="O403" s="387"/>
      <c r="P403" s="342"/>
      <c r="Q403" s="120"/>
      <c r="R403" s="120"/>
      <c r="S403" s="120"/>
      <c r="T403" s="119"/>
      <c r="U403" s="120"/>
      <c r="V403" s="120"/>
      <c r="W403" s="120"/>
      <c r="X403" s="126"/>
      <c r="Y403" s="120"/>
      <c r="Z403" s="120"/>
      <c r="AA403" s="120"/>
      <c r="AB403" s="119"/>
      <c r="AC403" s="126"/>
      <c r="AD403" s="126"/>
      <c r="AE403" s="125"/>
      <c r="AF403" s="126"/>
      <c r="AG403" s="120"/>
      <c r="AH403" s="119"/>
      <c r="AI403" s="119"/>
      <c r="AJ403" s="119"/>
      <c r="AK403" s="119"/>
      <c r="AL403" s="119"/>
      <c r="AM403" s="119"/>
    </row>
    <row r="404" spans="1:39" ht="26.4" thickBot="1">
      <c r="A404" s="277">
        <v>404</v>
      </c>
      <c r="B404" s="343"/>
      <c r="C404" s="339"/>
      <c r="D404" s="344"/>
      <c r="E404" s="345"/>
      <c r="F404" s="345"/>
      <c r="G404" s="345"/>
      <c r="H404" s="593"/>
      <c r="I404" s="593"/>
      <c r="J404" s="501"/>
      <c r="K404" s="367"/>
      <c r="L404" s="339"/>
      <c r="M404" s="387"/>
      <c r="N404" s="595"/>
      <c r="O404" s="339"/>
      <c r="P404" s="596"/>
      <c r="Q404" s="120"/>
      <c r="R404" s="120"/>
      <c r="S404" s="120"/>
      <c r="T404" s="128"/>
      <c r="U404" s="120"/>
      <c r="V404" s="120"/>
      <c r="W404" s="120"/>
      <c r="X404" s="128"/>
      <c r="Y404" s="120"/>
      <c r="Z404" s="121"/>
      <c r="AA404" s="121"/>
      <c r="AB404" s="124"/>
      <c r="AC404" s="124"/>
      <c r="AD404" s="124"/>
      <c r="AE404" s="125"/>
      <c r="AF404" s="124"/>
      <c r="AG404" s="129"/>
      <c r="AH404" s="126"/>
      <c r="AI404" s="119"/>
      <c r="AJ404" s="127"/>
      <c r="AK404" s="127"/>
      <c r="AL404" s="127"/>
      <c r="AM404" s="127"/>
    </row>
    <row r="405" spans="1:39" ht="37.799999999999997" customHeight="1" thickBot="1">
      <c r="A405" s="277">
        <v>405</v>
      </c>
      <c r="B405" s="455" t="s">
        <v>916</v>
      </c>
      <c r="C405" s="456"/>
      <c r="D405" s="456"/>
      <c r="E405" s="457"/>
      <c r="F405" s="458"/>
      <c r="G405" s="458"/>
      <c r="H405" s="670"/>
      <c r="I405" s="670"/>
      <c r="J405" s="671"/>
      <c r="K405" s="672"/>
      <c r="L405" s="456"/>
      <c r="M405" s="673"/>
      <c r="N405" s="456"/>
      <c r="O405" s="456"/>
      <c r="P405" s="674"/>
      <c r="Q405" s="253"/>
      <c r="R405" s="254"/>
      <c r="S405" s="254"/>
      <c r="T405" s="252"/>
      <c r="U405" s="253"/>
      <c r="V405" s="254"/>
      <c r="W405" s="254"/>
      <c r="X405" s="255"/>
      <c r="Y405" s="254"/>
      <c r="Z405" s="251"/>
      <c r="AA405" s="251"/>
      <c r="AB405" s="250"/>
      <c r="AC405" s="250"/>
      <c r="AD405" s="250"/>
      <c r="AE405" s="252"/>
      <c r="AF405" s="250"/>
      <c r="AG405" s="254"/>
      <c r="AH405" s="255"/>
    </row>
    <row r="406" spans="1:39" ht="26.4" outlineLevel="1" thickBot="1">
      <c r="A406" s="293">
        <v>406</v>
      </c>
      <c r="B406" s="459" t="s">
        <v>498</v>
      </c>
      <c r="C406" s="363"/>
      <c r="D406" s="364"/>
      <c r="E406" s="365"/>
      <c r="F406" s="460"/>
      <c r="G406" s="366"/>
      <c r="H406" s="597" t="s">
        <v>893</v>
      </c>
      <c r="I406" s="598" t="s">
        <v>894</v>
      </c>
      <c r="J406" s="675"/>
      <c r="K406" s="662"/>
      <c r="L406" s="363"/>
      <c r="M406" s="663"/>
      <c r="N406" s="363"/>
      <c r="O406" s="363"/>
      <c r="P406" s="477"/>
      <c r="Q406" s="223"/>
      <c r="R406" s="158"/>
      <c r="S406" s="158"/>
      <c r="T406" s="157"/>
      <c r="U406" s="223"/>
      <c r="V406" s="158"/>
      <c r="W406" s="158"/>
      <c r="X406" s="159"/>
      <c r="Y406" s="158"/>
      <c r="Z406" s="224"/>
      <c r="AA406" s="224"/>
      <c r="AB406" s="155"/>
      <c r="AC406" s="155"/>
      <c r="AD406" s="155"/>
      <c r="AE406" s="157"/>
      <c r="AF406" s="155"/>
      <c r="AG406" s="158"/>
      <c r="AH406" s="159"/>
    </row>
    <row r="407" spans="1:39" ht="57" customHeight="1" outlineLevel="1">
      <c r="A407" s="277">
        <v>407</v>
      </c>
      <c r="B407" s="330"/>
      <c r="C407" s="461" t="s">
        <v>43</v>
      </c>
      <c r="D407" s="325" t="s">
        <v>918</v>
      </c>
      <c r="E407" s="462">
        <v>1</v>
      </c>
      <c r="F407" s="463" t="s">
        <v>44</v>
      </c>
      <c r="G407" s="464" t="s">
        <v>45</v>
      </c>
      <c r="H407" s="963"/>
      <c r="I407" s="257" t="str">
        <f>IF(I21="x", "x", "")</f>
        <v/>
      </c>
      <c r="J407" s="256" t="s">
        <v>862</v>
      </c>
      <c r="K407" s="909" t="s">
        <v>922</v>
      </c>
      <c r="L407" s="70"/>
      <c r="M407" s="71"/>
      <c r="N407" s="11"/>
      <c r="O407" s="12"/>
      <c r="P407" s="13"/>
      <c r="Q407" s="14"/>
      <c r="R407" s="15"/>
      <c r="S407" s="16"/>
      <c r="T407" s="17"/>
      <c r="U407" s="14"/>
      <c r="V407" s="15"/>
      <c r="W407" s="16"/>
      <c r="X407" s="18"/>
      <c r="Y407" s="15"/>
      <c r="Z407" s="19"/>
      <c r="AA407" s="16"/>
      <c r="AB407" s="20"/>
      <c r="AC407" s="21"/>
      <c r="AD407" s="22"/>
      <c r="AE407" s="23"/>
      <c r="AF407" s="21"/>
      <c r="AG407" s="24"/>
      <c r="AH407" s="137"/>
    </row>
    <row r="408" spans="1:39" ht="59.4" customHeight="1" outlineLevel="1">
      <c r="A408" s="277">
        <v>408</v>
      </c>
      <c r="B408" s="331"/>
      <c r="C408" s="321" t="s">
        <v>51</v>
      </c>
      <c r="D408" s="325" t="s">
        <v>918</v>
      </c>
      <c r="E408" s="465">
        <v>1</v>
      </c>
      <c r="F408" s="466" t="s">
        <v>44</v>
      </c>
      <c r="G408" s="467" t="s">
        <v>52</v>
      </c>
      <c r="H408" s="963"/>
      <c r="I408" s="257" t="str">
        <f>IF(I25="x", "x", "")</f>
        <v/>
      </c>
      <c r="J408" s="256" t="s">
        <v>862</v>
      </c>
      <c r="K408" s="909" t="s">
        <v>922</v>
      </c>
      <c r="L408" s="70"/>
      <c r="M408" s="71"/>
      <c r="N408" s="11"/>
      <c r="O408" s="29"/>
      <c r="P408" s="30"/>
      <c r="Q408" s="14"/>
      <c r="R408" s="15"/>
      <c r="S408" s="16"/>
      <c r="T408" s="31"/>
      <c r="U408" s="14"/>
      <c r="V408" s="15"/>
      <c r="W408" s="16"/>
      <c r="X408" s="32"/>
      <c r="Y408" s="15"/>
      <c r="Z408" s="19"/>
      <c r="AA408" s="16"/>
      <c r="AB408" s="33"/>
      <c r="AC408" s="21"/>
      <c r="AD408" s="34"/>
      <c r="AE408" s="35"/>
      <c r="AF408" s="21"/>
      <c r="AG408" s="24"/>
      <c r="AH408" s="137"/>
    </row>
    <row r="409" spans="1:39" ht="62.4" customHeight="1" outlineLevel="1">
      <c r="A409" s="277">
        <v>409</v>
      </c>
      <c r="B409" s="331"/>
      <c r="C409" s="321" t="s">
        <v>74</v>
      </c>
      <c r="D409" s="325" t="s">
        <v>918</v>
      </c>
      <c r="E409" s="465">
        <v>1</v>
      </c>
      <c r="F409" s="466" t="s">
        <v>44</v>
      </c>
      <c r="G409" s="467" t="s">
        <v>52</v>
      </c>
      <c r="H409" s="963"/>
      <c r="I409" s="257" t="str">
        <f>IF(I43="x", "x", "")</f>
        <v/>
      </c>
      <c r="J409" s="256" t="s">
        <v>862</v>
      </c>
      <c r="K409" s="909" t="s">
        <v>922</v>
      </c>
      <c r="L409" s="70"/>
      <c r="M409" s="71"/>
      <c r="N409" s="11"/>
      <c r="O409" s="29"/>
      <c r="P409" s="30"/>
      <c r="Q409" s="14"/>
      <c r="R409" s="15"/>
      <c r="S409" s="16"/>
      <c r="T409" s="31"/>
      <c r="U409" s="14"/>
      <c r="V409" s="15"/>
      <c r="W409" s="16"/>
      <c r="X409" s="32"/>
      <c r="Y409" s="15"/>
      <c r="Z409" s="19"/>
      <c r="AA409" s="16"/>
      <c r="AB409" s="33"/>
      <c r="AC409" s="21"/>
      <c r="AD409" s="34"/>
      <c r="AE409" s="35"/>
      <c r="AF409" s="21"/>
      <c r="AG409" s="24"/>
      <c r="AH409" s="137"/>
    </row>
    <row r="410" spans="1:39" ht="61.8" customHeight="1" outlineLevel="1">
      <c r="A410" s="278">
        <v>410</v>
      </c>
      <c r="B410" s="331"/>
      <c r="C410" s="321" t="s">
        <v>91</v>
      </c>
      <c r="D410" s="325" t="s">
        <v>918</v>
      </c>
      <c r="E410" s="465">
        <v>1</v>
      </c>
      <c r="F410" s="466" t="s">
        <v>92</v>
      </c>
      <c r="G410" s="467" t="s">
        <v>52</v>
      </c>
      <c r="H410" s="963"/>
      <c r="I410" s="257" t="str">
        <f>IF(I61="x", "x", "")</f>
        <v/>
      </c>
      <c r="J410" s="256" t="s">
        <v>862</v>
      </c>
      <c r="K410" s="909" t="s">
        <v>922</v>
      </c>
      <c r="L410" s="70"/>
      <c r="M410" s="71"/>
      <c r="N410" s="11"/>
      <c r="O410" s="29"/>
      <c r="P410" s="30"/>
      <c r="Q410" s="14"/>
      <c r="R410" s="15"/>
      <c r="S410" s="16"/>
      <c r="T410" s="31"/>
      <c r="U410" s="14"/>
      <c r="V410" s="15"/>
      <c r="W410" s="16"/>
      <c r="X410" s="32"/>
      <c r="Y410" s="15"/>
      <c r="Z410" s="19"/>
      <c r="AA410" s="16"/>
      <c r="AB410" s="33"/>
      <c r="AC410" s="21"/>
      <c r="AD410" s="34"/>
      <c r="AE410" s="35"/>
      <c r="AF410" s="21"/>
      <c r="AG410" s="24"/>
      <c r="AH410" s="137"/>
    </row>
    <row r="411" spans="1:39" ht="57.6" customHeight="1" outlineLevel="1">
      <c r="A411" s="277">
        <v>411</v>
      </c>
      <c r="B411" s="331"/>
      <c r="C411" s="321" t="s">
        <v>93</v>
      </c>
      <c r="D411" s="325" t="s">
        <v>918</v>
      </c>
      <c r="E411" s="465">
        <v>1</v>
      </c>
      <c r="F411" s="466" t="s">
        <v>92</v>
      </c>
      <c r="G411" s="467" t="s">
        <v>52</v>
      </c>
      <c r="H411" s="963"/>
      <c r="I411" s="257" t="str">
        <f>IF(I62="x", "x", "")</f>
        <v/>
      </c>
      <c r="J411" s="256" t="s">
        <v>862</v>
      </c>
      <c r="K411" s="909" t="s">
        <v>922</v>
      </c>
      <c r="L411" s="70"/>
      <c r="M411" s="71"/>
      <c r="N411" s="11"/>
      <c r="O411" s="29"/>
      <c r="P411" s="30"/>
      <c r="Q411" s="14"/>
      <c r="R411" s="15"/>
      <c r="S411" s="16"/>
      <c r="T411" s="31"/>
      <c r="U411" s="14"/>
      <c r="V411" s="15"/>
      <c r="W411" s="16"/>
      <c r="X411" s="32"/>
      <c r="Y411" s="15"/>
      <c r="Z411" s="19"/>
      <c r="AA411" s="16"/>
      <c r="AB411" s="33"/>
      <c r="AC411" s="21"/>
      <c r="AD411" s="34"/>
      <c r="AE411" s="35"/>
      <c r="AF411" s="21"/>
      <c r="AG411" s="24"/>
      <c r="AH411" s="137"/>
    </row>
    <row r="412" spans="1:39" ht="57.6" customHeight="1" outlineLevel="1">
      <c r="A412" s="277">
        <v>412</v>
      </c>
      <c r="B412" s="331"/>
      <c r="C412" s="321" t="s">
        <v>94</v>
      </c>
      <c r="D412" s="325" t="s">
        <v>918</v>
      </c>
      <c r="E412" s="465">
        <v>1</v>
      </c>
      <c r="F412" s="466" t="s">
        <v>92</v>
      </c>
      <c r="G412" s="467" t="s">
        <v>36</v>
      </c>
      <c r="H412" s="963"/>
      <c r="I412" s="257" t="str">
        <f>IF(I63="x", "x", "")</f>
        <v/>
      </c>
      <c r="J412" s="256" t="s">
        <v>862</v>
      </c>
      <c r="K412" s="909" t="s">
        <v>922</v>
      </c>
      <c r="L412" s="70"/>
      <c r="M412" s="71"/>
      <c r="N412" s="11"/>
      <c r="O412" s="29"/>
      <c r="P412" s="30"/>
      <c r="Q412" s="14"/>
      <c r="R412" s="15"/>
      <c r="S412" s="16"/>
      <c r="T412" s="31"/>
      <c r="U412" s="14"/>
      <c r="V412" s="15"/>
      <c r="W412" s="16"/>
      <c r="X412" s="32"/>
      <c r="Y412" s="15"/>
      <c r="Z412" s="19"/>
      <c r="AA412" s="16"/>
      <c r="AB412" s="33"/>
      <c r="AC412" s="21"/>
      <c r="AD412" s="34"/>
      <c r="AE412" s="35"/>
      <c r="AF412" s="21"/>
      <c r="AG412" s="24"/>
      <c r="AH412" s="137"/>
    </row>
    <row r="413" spans="1:39" ht="58.2" customHeight="1" outlineLevel="1">
      <c r="A413" s="293">
        <v>413</v>
      </c>
      <c r="B413" s="331"/>
      <c r="C413" s="321" t="s">
        <v>95</v>
      </c>
      <c r="D413" s="325" t="s">
        <v>918</v>
      </c>
      <c r="E413" s="465">
        <v>1</v>
      </c>
      <c r="F413" s="466" t="s">
        <v>96</v>
      </c>
      <c r="G413" s="467" t="s">
        <v>36</v>
      </c>
      <c r="H413" s="963"/>
      <c r="I413" s="257" t="str">
        <f>IF(I64="x", "x", "")</f>
        <v/>
      </c>
      <c r="J413" s="256" t="s">
        <v>862</v>
      </c>
      <c r="K413" s="909" t="s">
        <v>922</v>
      </c>
      <c r="L413" s="70"/>
      <c r="M413" s="71"/>
      <c r="N413" s="11"/>
      <c r="O413" s="29"/>
      <c r="P413" s="30"/>
      <c r="Q413" s="14"/>
      <c r="R413" s="15"/>
      <c r="S413" s="16"/>
      <c r="T413" s="31"/>
      <c r="U413" s="14"/>
      <c r="V413" s="15"/>
      <c r="W413" s="16"/>
      <c r="X413" s="32"/>
      <c r="Y413" s="15"/>
      <c r="Z413" s="19"/>
      <c r="AA413" s="16"/>
      <c r="AB413" s="33"/>
      <c r="AC413" s="21"/>
      <c r="AD413" s="34"/>
      <c r="AE413" s="35"/>
      <c r="AF413" s="21"/>
      <c r="AG413" s="24"/>
      <c r="AH413" s="137"/>
    </row>
    <row r="414" spans="1:39" ht="58.2" customHeight="1" outlineLevel="1">
      <c r="A414" s="277">
        <v>414</v>
      </c>
      <c r="B414" s="331"/>
      <c r="C414" s="468" t="s">
        <v>820</v>
      </c>
      <c r="D414" s="325" t="s">
        <v>918</v>
      </c>
      <c r="E414" s="465">
        <v>1</v>
      </c>
      <c r="F414" s="466" t="s">
        <v>96</v>
      </c>
      <c r="G414" s="467" t="s">
        <v>36</v>
      </c>
      <c r="H414" s="963"/>
      <c r="I414" s="257" t="str">
        <f>IF(I65="x", "x", "")</f>
        <v/>
      </c>
      <c r="J414" s="256" t="s">
        <v>862</v>
      </c>
      <c r="K414" s="909" t="s">
        <v>922</v>
      </c>
      <c r="L414" s="70"/>
      <c r="M414" s="71"/>
      <c r="N414" s="11"/>
      <c r="O414" s="29"/>
      <c r="P414" s="30"/>
      <c r="Q414" s="14"/>
      <c r="R414" s="15"/>
      <c r="S414" s="16"/>
      <c r="T414" s="31"/>
      <c r="U414" s="14"/>
      <c r="V414" s="15"/>
      <c r="W414" s="16"/>
      <c r="X414" s="32"/>
      <c r="Y414" s="15"/>
      <c r="Z414" s="19"/>
      <c r="AA414" s="16"/>
      <c r="AB414" s="33"/>
      <c r="AC414" s="21"/>
      <c r="AD414" s="34"/>
      <c r="AE414" s="35"/>
      <c r="AF414" s="21"/>
      <c r="AG414" s="24"/>
      <c r="AH414" s="137"/>
    </row>
    <row r="415" spans="1:39" ht="57.6" customHeight="1" outlineLevel="1">
      <c r="A415" s="277">
        <v>415</v>
      </c>
      <c r="B415" s="333"/>
      <c r="C415" s="321" t="s">
        <v>227</v>
      </c>
      <c r="D415" s="325" t="s">
        <v>918</v>
      </c>
      <c r="E415" s="465">
        <v>1</v>
      </c>
      <c r="F415" s="469" t="s">
        <v>96</v>
      </c>
      <c r="G415" s="467" t="s">
        <v>228</v>
      </c>
      <c r="H415" s="951"/>
      <c r="I415" s="257" t="str">
        <f>IF(I162="x", "x", "")</f>
        <v/>
      </c>
      <c r="J415" s="256" t="s">
        <v>862</v>
      </c>
      <c r="K415" s="909" t="s">
        <v>922</v>
      </c>
      <c r="L415" s="70"/>
      <c r="M415" s="71"/>
      <c r="N415" s="11"/>
      <c r="O415" s="29"/>
      <c r="P415" s="30"/>
      <c r="Q415" s="14"/>
      <c r="R415" s="15"/>
      <c r="S415" s="16"/>
      <c r="T415" s="31"/>
      <c r="U415" s="14"/>
      <c r="V415" s="15"/>
      <c r="W415" s="16"/>
      <c r="X415" s="32"/>
      <c r="Y415" s="15"/>
      <c r="Z415" s="19"/>
      <c r="AA415" s="16"/>
      <c r="AB415" s="33"/>
      <c r="AC415" s="21"/>
      <c r="AD415" s="34"/>
      <c r="AE415" s="35"/>
      <c r="AF415" s="21"/>
      <c r="AG415" s="24"/>
      <c r="AH415" s="137"/>
    </row>
    <row r="416" spans="1:39" ht="61.8" customHeight="1" outlineLevel="1">
      <c r="A416" s="277">
        <v>416</v>
      </c>
      <c r="B416" s="331"/>
      <c r="C416" s="321" t="s">
        <v>499</v>
      </c>
      <c r="D416" s="325" t="s">
        <v>918</v>
      </c>
      <c r="E416" s="465">
        <v>1</v>
      </c>
      <c r="F416" s="466" t="s">
        <v>902</v>
      </c>
      <c r="G416" s="467" t="s">
        <v>500</v>
      </c>
      <c r="H416" s="963"/>
      <c r="I416" s="257" t="str">
        <f t="shared" ref="I416:I423" si="0">IF(I442="x", "x", "")</f>
        <v/>
      </c>
      <c r="J416" s="256" t="s">
        <v>862</v>
      </c>
      <c r="K416" s="909" t="s">
        <v>922</v>
      </c>
      <c r="L416" s="70"/>
      <c r="M416" s="71"/>
      <c r="N416" s="11"/>
      <c r="O416" s="29"/>
      <c r="P416" s="30"/>
      <c r="Q416" s="14"/>
      <c r="R416" s="15"/>
      <c r="S416" s="16"/>
      <c r="T416" s="31"/>
      <c r="U416" s="14"/>
      <c r="V416" s="15"/>
      <c r="W416" s="16"/>
      <c r="X416" s="32"/>
      <c r="Y416" s="15"/>
      <c r="Z416" s="19"/>
      <c r="AA416" s="16"/>
      <c r="AB416" s="33"/>
      <c r="AC416" s="21"/>
      <c r="AD416" s="34"/>
      <c r="AE416" s="35"/>
      <c r="AF416" s="21"/>
      <c r="AG416" s="24"/>
      <c r="AH416" s="137"/>
    </row>
    <row r="417" spans="1:39" ht="60" customHeight="1" outlineLevel="1">
      <c r="A417" s="278">
        <v>417</v>
      </c>
      <c r="B417" s="331"/>
      <c r="C417" s="321" t="s">
        <v>501</v>
      </c>
      <c r="D417" s="325" t="s">
        <v>918</v>
      </c>
      <c r="E417" s="465">
        <v>1</v>
      </c>
      <c r="F417" s="466" t="s">
        <v>903</v>
      </c>
      <c r="G417" s="470" t="s">
        <v>502</v>
      </c>
      <c r="H417" s="963"/>
      <c r="I417" s="257" t="str">
        <f t="shared" si="0"/>
        <v/>
      </c>
      <c r="J417" s="256" t="s">
        <v>862</v>
      </c>
      <c r="K417" s="909" t="s">
        <v>922</v>
      </c>
      <c r="L417" s="70"/>
      <c r="M417" s="71"/>
      <c r="N417" s="11"/>
      <c r="O417" s="29"/>
      <c r="P417" s="30"/>
      <c r="Q417" s="14"/>
      <c r="R417" s="15"/>
      <c r="S417" s="16"/>
      <c r="T417" s="31"/>
      <c r="U417" s="14"/>
      <c r="V417" s="15"/>
      <c r="W417" s="16"/>
      <c r="X417" s="32"/>
      <c r="Y417" s="15"/>
      <c r="Z417" s="19"/>
      <c r="AA417" s="16"/>
      <c r="AB417" s="33"/>
      <c r="AC417" s="21"/>
      <c r="AD417" s="34"/>
      <c r="AE417" s="35"/>
      <c r="AF417" s="21"/>
      <c r="AG417" s="24"/>
      <c r="AH417" s="137"/>
    </row>
    <row r="418" spans="1:39" ht="60" customHeight="1" outlineLevel="1">
      <c r="A418" s="277">
        <v>418</v>
      </c>
      <c r="B418" s="331"/>
      <c r="C418" s="321" t="s">
        <v>503</v>
      </c>
      <c r="D418" s="325" t="s">
        <v>918</v>
      </c>
      <c r="E418" s="465">
        <v>2</v>
      </c>
      <c r="F418" s="466" t="s">
        <v>504</v>
      </c>
      <c r="G418" s="467" t="s">
        <v>505</v>
      </c>
      <c r="H418" s="963"/>
      <c r="I418" s="257" t="str">
        <f t="shared" si="0"/>
        <v/>
      </c>
      <c r="J418" s="256" t="s">
        <v>862</v>
      </c>
      <c r="K418" s="909" t="s">
        <v>922</v>
      </c>
      <c r="L418" s="70"/>
      <c r="M418" s="71"/>
      <c r="N418" s="11"/>
      <c r="O418" s="29"/>
      <c r="P418" s="30"/>
      <c r="Q418" s="14"/>
      <c r="R418" s="15"/>
      <c r="S418" s="16"/>
      <c r="T418" s="31"/>
      <c r="U418" s="14"/>
      <c r="V418" s="15"/>
      <c r="W418" s="16"/>
      <c r="X418" s="32"/>
      <c r="Y418" s="15"/>
      <c r="Z418" s="19"/>
      <c r="AA418" s="16"/>
      <c r="AB418" s="33"/>
      <c r="AC418" s="21"/>
      <c r="AD418" s="34"/>
      <c r="AE418" s="35"/>
      <c r="AF418" s="21"/>
      <c r="AG418" s="24"/>
      <c r="AH418" s="137"/>
    </row>
    <row r="419" spans="1:39" ht="60" customHeight="1" outlineLevel="1">
      <c r="A419" s="277">
        <v>419</v>
      </c>
      <c r="B419" s="331"/>
      <c r="C419" s="321" t="s">
        <v>506</v>
      </c>
      <c r="D419" s="325" t="s">
        <v>918</v>
      </c>
      <c r="E419" s="465">
        <v>1</v>
      </c>
      <c r="F419" s="466" t="s">
        <v>904</v>
      </c>
      <c r="G419" s="467" t="s">
        <v>507</v>
      </c>
      <c r="H419" s="963"/>
      <c r="I419" s="257" t="str">
        <f t="shared" si="0"/>
        <v/>
      </c>
      <c r="J419" s="256" t="s">
        <v>862</v>
      </c>
      <c r="K419" s="909" t="s">
        <v>922</v>
      </c>
      <c r="L419" s="70"/>
      <c r="M419" s="71"/>
      <c r="N419" s="11"/>
      <c r="O419" s="29"/>
      <c r="P419" s="30"/>
      <c r="Q419" s="14"/>
      <c r="R419" s="15"/>
      <c r="S419" s="16"/>
      <c r="T419" s="31"/>
      <c r="U419" s="14"/>
      <c r="V419" s="15"/>
      <c r="W419" s="16"/>
      <c r="X419" s="32"/>
      <c r="Y419" s="15"/>
      <c r="Z419" s="19"/>
      <c r="AA419" s="16"/>
      <c r="AB419" s="33"/>
      <c r="AC419" s="21"/>
      <c r="AD419" s="34"/>
      <c r="AE419" s="35"/>
      <c r="AF419" s="21"/>
      <c r="AG419" s="24"/>
      <c r="AH419" s="137"/>
    </row>
    <row r="420" spans="1:39" ht="61.8" customHeight="1" outlineLevel="1">
      <c r="A420" s="293">
        <v>420</v>
      </c>
      <c r="B420" s="331"/>
      <c r="C420" s="321" t="s">
        <v>508</v>
      </c>
      <c r="D420" s="325" t="s">
        <v>918</v>
      </c>
      <c r="E420" s="465">
        <v>2</v>
      </c>
      <c r="F420" s="466" t="s">
        <v>905</v>
      </c>
      <c r="G420" s="467" t="s">
        <v>509</v>
      </c>
      <c r="H420" s="963"/>
      <c r="I420" s="257" t="str">
        <f t="shared" si="0"/>
        <v/>
      </c>
      <c r="J420" s="256" t="s">
        <v>862</v>
      </c>
      <c r="K420" s="909" t="s">
        <v>922</v>
      </c>
      <c r="L420" s="70"/>
      <c r="M420" s="71"/>
      <c r="N420" s="11"/>
      <c r="O420" s="29"/>
      <c r="P420" s="30"/>
      <c r="Q420" s="14"/>
      <c r="R420" s="15"/>
      <c r="S420" s="16"/>
      <c r="T420" s="31"/>
      <c r="U420" s="14"/>
      <c r="V420" s="15"/>
      <c r="W420" s="16"/>
      <c r="X420" s="32"/>
      <c r="Y420" s="15"/>
      <c r="Z420" s="19"/>
      <c r="AA420" s="16"/>
      <c r="AB420" s="33"/>
      <c r="AC420" s="21"/>
      <c r="AD420" s="34"/>
      <c r="AE420" s="35"/>
      <c r="AF420" s="21"/>
      <c r="AG420" s="24"/>
      <c r="AH420" s="137"/>
    </row>
    <row r="421" spans="1:39" ht="60.6" customHeight="1" outlineLevel="1">
      <c r="A421" s="277">
        <v>421</v>
      </c>
      <c r="B421" s="331"/>
      <c r="C421" s="321" t="s">
        <v>510</v>
      </c>
      <c r="D421" s="325" t="s">
        <v>918</v>
      </c>
      <c r="E421" s="465">
        <v>1</v>
      </c>
      <c r="F421" s="466" t="s">
        <v>906</v>
      </c>
      <c r="G421" s="467" t="s">
        <v>511</v>
      </c>
      <c r="H421" s="963"/>
      <c r="I421" s="257" t="str">
        <f t="shared" si="0"/>
        <v/>
      </c>
      <c r="J421" s="256" t="s">
        <v>862</v>
      </c>
      <c r="K421" s="909" t="s">
        <v>922</v>
      </c>
      <c r="L421" s="70"/>
      <c r="M421" s="71"/>
      <c r="N421" s="11"/>
      <c r="O421" s="29"/>
      <c r="P421" s="30"/>
      <c r="Q421" s="14"/>
      <c r="R421" s="15"/>
      <c r="S421" s="16"/>
      <c r="T421" s="31"/>
      <c r="U421" s="14"/>
      <c r="V421" s="15"/>
      <c r="W421" s="16"/>
      <c r="X421" s="32"/>
      <c r="Y421" s="15"/>
      <c r="Z421" s="19"/>
      <c r="AA421" s="16"/>
      <c r="AB421" s="33"/>
      <c r="AC421" s="21"/>
      <c r="AD421" s="34"/>
      <c r="AE421" s="35"/>
      <c r="AF421" s="21"/>
      <c r="AG421" s="24"/>
      <c r="AH421" s="137"/>
    </row>
    <row r="422" spans="1:39" ht="58.2" customHeight="1" outlineLevel="1">
      <c r="A422" s="277">
        <v>422</v>
      </c>
      <c r="B422" s="331"/>
      <c r="C422" s="321" t="s">
        <v>512</v>
      </c>
      <c r="D422" s="325" t="s">
        <v>918</v>
      </c>
      <c r="E422" s="465">
        <v>1</v>
      </c>
      <c r="F422" s="466" t="s">
        <v>906</v>
      </c>
      <c r="G422" s="467" t="s">
        <v>513</v>
      </c>
      <c r="H422" s="963"/>
      <c r="I422" s="257" t="str">
        <f t="shared" si="0"/>
        <v/>
      </c>
      <c r="J422" s="256" t="s">
        <v>862</v>
      </c>
      <c r="K422" s="909" t="s">
        <v>922</v>
      </c>
      <c r="L422" s="70"/>
      <c r="M422" s="71"/>
      <c r="N422" s="11"/>
      <c r="O422" s="29"/>
      <c r="P422" s="30"/>
      <c r="Q422" s="14"/>
      <c r="R422" s="15"/>
      <c r="S422" s="16"/>
      <c r="T422" s="31"/>
      <c r="U422" s="14"/>
      <c r="V422" s="15"/>
      <c r="W422" s="16"/>
      <c r="X422" s="32"/>
      <c r="Y422" s="15"/>
      <c r="Z422" s="19"/>
      <c r="AA422" s="16"/>
      <c r="AB422" s="33"/>
      <c r="AC422" s="21"/>
      <c r="AD422" s="34"/>
      <c r="AE422" s="35"/>
      <c r="AF422" s="21"/>
      <c r="AG422" s="24"/>
      <c r="AH422" s="137"/>
    </row>
    <row r="423" spans="1:39" ht="58.2" customHeight="1" outlineLevel="1">
      <c r="A423" s="277">
        <v>423</v>
      </c>
      <c r="B423" s="331"/>
      <c r="C423" s="324" t="s">
        <v>514</v>
      </c>
      <c r="D423" s="325" t="s">
        <v>918</v>
      </c>
      <c r="E423" s="471">
        <v>1</v>
      </c>
      <c r="F423" s="466" t="s">
        <v>515</v>
      </c>
      <c r="G423" s="472" t="s">
        <v>516</v>
      </c>
      <c r="H423" s="963"/>
      <c r="I423" s="257" t="str">
        <f t="shared" si="0"/>
        <v/>
      </c>
      <c r="J423" s="256" t="s">
        <v>862</v>
      </c>
      <c r="K423" s="909" t="s">
        <v>922</v>
      </c>
      <c r="L423" s="70"/>
      <c r="M423" s="71"/>
      <c r="N423" s="11"/>
      <c r="O423" s="29"/>
      <c r="P423" s="30"/>
      <c r="Q423" s="14"/>
      <c r="R423" s="15"/>
      <c r="S423" s="16"/>
      <c r="T423" s="31"/>
      <c r="U423" s="14"/>
      <c r="V423" s="15"/>
      <c r="W423" s="16"/>
      <c r="X423" s="32"/>
      <c r="Y423" s="15"/>
      <c r="Z423" s="19"/>
      <c r="AA423" s="16"/>
      <c r="AB423" s="33"/>
      <c r="AC423" s="21"/>
      <c r="AD423" s="34"/>
      <c r="AE423" s="35"/>
      <c r="AF423" s="21"/>
      <c r="AG423" s="24"/>
      <c r="AH423" s="137"/>
    </row>
    <row r="424" spans="1:39" ht="60" customHeight="1" outlineLevel="1">
      <c r="A424" s="278">
        <v>424</v>
      </c>
      <c r="B424" s="331"/>
      <c r="C424" s="321" t="s">
        <v>517</v>
      </c>
      <c r="D424" s="325" t="s">
        <v>918</v>
      </c>
      <c r="E424" s="465">
        <v>1</v>
      </c>
      <c r="F424" s="466" t="s">
        <v>518</v>
      </c>
      <c r="G424" s="467" t="s">
        <v>519</v>
      </c>
      <c r="H424" s="963"/>
      <c r="I424" s="257" t="str">
        <f>IF(I498="x", "x", "")</f>
        <v/>
      </c>
      <c r="J424" s="256" t="s">
        <v>862</v>
      </c>
      <c r="K424" s="909" t="s">
        <v>922</v>
      </c>
      <c r="L424" s="70"/>
      <c r="M424" s="71"/>
      <c r="N424" s="11"/>
      <c r="O424" s="29"/>
      <c r="P424" s="30"/>
      <c r="Q424" s="14"/>
      <c r="R424" s="15"/>
      <c r="S424" s="16"/>
      <c r="T424" s="31"/>
      <c r="U424" s="14"/>
      <c r="V424" s="15"/>
      <c r="W424" s="16"/>
      <c r="X424" s="32"/>
      <c r="Y424" s="15"/>
      <c r="Z424" s="19"/>
      <c r="AA424" s="16"/>
      <c r="AB424" s="33"/>
      <c r="AC424" s="21"/>
      <c r="AD424" s="34"/>
      <c r="AE424" s="35"/>
      <c r="AF424" s="21"/>
      <c r="AG424" s="24"/>
      <c r="AH424" s="137"/>
    </row>
    <row r="425" spans="1:39" ht="62.4" customHeight="1" outlineLevel="1" thickBot="1">
      <c r="A425" s="277">
        <v>425</v>
      </c>
      <c r="B425" s="371"/>
      <c r="C425" s="372" t="s">
        <v>520</v>
      </c>
      <c r="D425" s="325" t="s">
        <v>918</v>
      </c>
      <c r="E425" s="473">
        <v>1</v>
      </c>
      <c r="F425" s="466" t="s">
        <v>521</v>
      </c>
      <c r="G425" s="474" t="s">
        <v>522</v>
      </c>
      <c r="H425" s="964"/>
      <c r="I425" s="257" t="str">
        <f>IF(I499="x", "x", "")</f>
        <v/>
      </c>
      <c r="J425" s="256" t="s">
        <v>862</v>
      </c>
      <c r="K425" s="910" t="s">
        <v>922</v>
      </c>
      <c r="L425" s="141"/>
      <c r="M425" s="168"/>
      <c r="N425" s="77"/>
      <c r="O425" s="78"/>
      <c r="P425" s="79"/>
      <c r="Q425" s="80"/>
      <c r="R425" s="81"/>
      <c r="S425" s="82"/>
      <c r="T425" s="83"/>
      <c r="U425" s="80"/>
      <c r="V425" s="81"/>
      <c r="W425" s="82"/>
      <c r="X425" s="84"/>
      <c r="Y425" s="81"/>
      <c r="Z425" s="81"/>
      <c r="AA425" s="82"/>
      <c r="AB425" s="85"/>
      <c r="AC425" s="86"/>
      <c r="AD425" s="87"/>
      <c r="AE425" s="88"/>
      <c r="AF425" s="86"/>
      <c r="AG425" s="89"/>
      <c r="AH425" s="142"/>
    </row>
    <row r="426" spans="1:39" ht="28.2" customHeight="1" outlineLevel="1" thickBot="1">
      <c r="A426" s="277">
        <v>426</v>
      </c>
      <c r="B426" s="475"/>
      <c r="C426" s="816" t="s">
        <v>818</v>
      </c>
      <c r="D426" s="817"/>
      <c r="E426" s="817"/>
      <c r="F426" s="818"/>
      <c r="G426" s="819"/>
      <c r="H426" s="676"/>
      <c r="I426" s="677">
        <f>COUNTIF(I407:I425,"x")</f>
        <v>0</v>
      </c>
      <c r="J426" s="604"/>
      <c r="K426" s="604"/>
      <c r="L426" s="643"/>
      <c r="M426" s="644"/>
      <c r="N426" s="624"/>
      <c r="O426" s="604"/>
      <c r="P426" s="604"/>
      <c r="Q426" s="225"/>
      <c r="R426" s="143"/>
      <c r="S426" s="143"/>
      <c r="T426" s="225"/>
      <c r="U426" s="225"/>
      <c r="V426" s="143"/>
      <c r="W426" s="143"/>
      <c r="X426" s="225"/>
      <c r="Y426" s="225"/>
      <c r="Z426" s="143"/>
      <c r="AA426" s="143"/>
      <c r="AB426" s="225"/>
      <c r="AC426" s="169"/>
      <c r="AD426" s="143"/>
      <c r="AE426" s="201"/>
      <c r="AF426" s="169"/>
      <c r="AG426" s="143"/>
      <c r="AH426" s="203"/>
    </row>
    <row r="427" spans="1:39" ht="46.8" customHeight="1" outlineLevel="1" thickBot="1">
      <c r="A427" s="293">
        <v>427</v>
      </c>
      <c r="B427" s="376"/>
      <c r="C427" s="895" t="s">
        <v>841</v>
      </c>
      <c r="D427" s="896"/>
      <c r="E427" s="896"/>
      <c r="F427" s="896"/>
      <c r="G427" s="897"/>
      <c r="H427" s="761" t="str">
        <f>IF(I426&gt;=8,"Erfüllt","Verfehlt")</f>
        <v>Verfehlt</v>
      </c>
      <c r="I427" s="762"/>
      <c r="J427" s="678" t="s">
        <v>859</v>
      </c>
      <c r="K427" s="573"/>
      <c r="L427" s="605"/>
      <c r="M427" s="568"/>
      <c r="N427" s="569"/>
      <c r="O427" s="570"/>
      <c r="P427" s="578"/>
      <c r="Q427" s="102"/>
      <c r="R427" s="111"/>
      <c r="S427" s="231"/>
      <c r="T427" s="232"/>
      <c r="U427" s="102"/>
      <c r="V427" s="111"/>
      <c r="W427" s="231"/>
      <c r="X427" s="233"/>
      <c r="Y427" s="102"/>
      <c r="Z427" s="111"/>
      <c r="AA427" s="231"/>
      <c r="AB427" s="110"/>
      <c r="AC427" s="91"/>
      <c r="AD427" s="105"/>
      <c r="AE427" s="105"/>
      <c r="AF427" s="91"/>
      <c r="AG427" s="106"/>
      <c r="AH427" s="107"/>
    </row>
    <row r="428" spans="1:39" ht="60.6" customHeight="1" outlineLevel="1" thickBot="1">
      <c r="A428" s="277">
        <v>428</v>
      </c>
      <c r="B428" s="476"/>
      <c r="C428" s="778" t="s">
        <v>863</v>
      </c>
      <c r="D428" s="779"/>
      <c r="E428" s="779"/>
      <c r="F428" s="779"/>
      <c r="G428" s="780"/>
      <c r="H428" s="679"/>
      <c r="I428" s="590"/>
      <c r="J428" s="588"/>
      <c r="K428" s="622"/>
      <c r="L428" s="591"/>
      <c r="M428" s="623"/>
      <c r="N428" s="624"/>
      <c r="O428" s="571"/>
      <c r="P428" s="588"/>
      <c r="Q428" s="80"/>
      <c r="R428" s="81"/>
      <c r="S428" s="81"/>
      <c r="T428" s="114"/>
      <c r="U428" s="80"/>
      <c r="V428" s="81"/>
      <c r="W428" s="81"/>
      <c r="X428" s="115"/>
      <c r="Y428" s="81"/>
      <c r="Z428" s="81"/>
      <c r="AA428" s="81"/>
      <c r="AB428" s="116"/>
      <c r="AC428" s="169"/>
      <c r="AD428" s="95"/>
      <c r="AE428" s="95"/>
      <c r="AF428" s="169"/>
      <c r="AG428" s="149"/>
      <c r="AH428" s="117"/>
    </row>
    <row r="429" spans="1:39" s="52" customFormat="1" ht="25.8" outlineLevel="1">
      <c r="A429" s="277">
        <v>429</v>
      </c>
      <c r="B429" s="387"/>
      <c r="C429" s="387"/>
      <c r="D429" s="341"/>
      <c r="E429" s="342"/>
      <c r="F429" s="342"/>
      <c r="G429" s="342"/>
      <c r="H429" s="592"/>
      <c r="I429" s="592"/>
      <c r="J429" s="340"/>
      <c r="K429" s="451"/>
      <c r="L429" s="342"/>
      <c r="M429" s="342"/>
      <c r="N429" s="387"/>
      <c r="O429" s="387"/>
      <c r="P429" s="342"/>
      <c r="Q429" s="120"/>
      <c r="R429" s="120"/>
      <c r="S429" s="120"/>
      <c r="T429" s="119"/>
      <c r="U429" s="120"/>
      <c r="V429" s="120"/>
      <c r="W429" s="120"/>
      <c r="X429" s="126"/>
      <c r="Y429" s="120"/>
      <c r="Z429" s="120"/>
      <c r="AA429" s="120"/>
      <c r="AB429" s="119"/>
      <c r="AC429" s="126"/>
      <c r="AD429" s="126"/>
      <c r="AE429" s="125"/>
      <c r="AF429" s="126"/>
      <c r="AG429" s="120"/>
      <c r="AH429" s="119"/>
      <c r="AI429" s="119"/>
      <c r="AJ429" s="119"/>
      <c r="AK429" s="119"/>
      <c r="AL429" s="119"/>
      <c r="AM429" s="119"/>
    </row>
    <row r="430" spans="1:39" ht="26.4" outlineLevel="1" thickBot="1">
      <c r="A430" s="277">
        <v>430</v>
      </c>
      <c r="B430" s="360"/>
      <c r="C430" s="360"/>
      <c r="D430" s="361"/>
      <c r="E430" s="362"/>
      <c r="F430" s="362"/>
      <c r="G430" s="362"/>
      <c r="H430" s="616"/>
      <c r="I430" s="616"/>
      <c r="J430" s="680"/>
      <c r="K430" s="681"/>
      <c r="L430" s="360"/>
      <c r="M430" s="360"/>
      <c r="N430" s="615"/>
      <c r="O430" s="360"/>
      <c r="P430" s="615"/>
      <c r="Q430" s="154"/>
      <c r="R430" s="154"/>
      <c r="S430" s="154"/>
      <c r="T430" s="153"/>
      <c r="U430" s="154"/>
      <c r="V430" s="154"/>
      <c r="W430" s="154"/>
      <c r="X430" s="153"/>
      <c r="Y430" s="154"/>
      <c r="Z430" s="154"/>
      <c r="AA430" s="154"/>
      <c r="AB430" s="153"/>
      <c r="AC430" s="153"/>
      <c r="AD430" s="153"/>
      <c r="AE430" s="153"/>
      <c r="AF430" s="153"/>
      <c r="AG430" s="154"/>
      <c r="AH430" s="152"/>
      <c r="AI430" s="119"/>
      <c r="AJ430" s="127"/>
      <c r="AK430" s="127"/>
      <c r="AL430" s="127"/>
      <c r="AM430" s="127"/>
    </row>
    <row r="431" spans="1:39" ht="26.4" outlineLevel="1" thickBot="1">
      <c r="A431" s="278">
        <v>431</v>
      </c>
      <c r="B431" s="459" t="s">
        <v>523</v>
      </c>
      <c r="C431" s="477"/>
      <c r="D431" s="478"/>
      <c r="E431" s="479"/>
      <c r="F431" s="480"/>
      <c r="G431" s="480"/>
      <c r="H431" s="617"/>
      <c r="I431" s="617"/>
      <c r="J431" s="682"/>
      <c r="K431" s="683"/>
      <c r="L431" s="477"/>
      <c r="M431" s="663"/>
      <c r="N431" s="477"/>
      <c r="O431" s="477"/>
      <c r="P431" s="477"/>
      <c r="Q431" s="223"/>
      <c r="R431" s="158"/>
      <c r="S431" s="158"/>
      <c r="T431" s="157"/>
      <c r="U431" s="223"/>
      <c r="V431" s="158"/>
      <c r="W431" s="158"/>
      <c r="X431" s="159"/>
      <c r="Y431" s="158"/>
      <c r="Z431" s="158"/>
      <c r="AA431" s="158"/>
      <c r="AB431" s="157"/>
      <c r="AC431" s="157"/>
      <c r="AD431" s="157"/>
      <c r="AE431" s="157"/>
      <c r="AF431" s="157"/>
      <c r="AG431" s="158"/>
      <c r="AH431" s="159"/>
    </row>
    <row r="432" spans="1:39" ht="26.4" outlineLevel="1" thickBot="1">
      <c r="A432" s="277">
        <v>432</v>
      </c>
      <c r="B432" s="398" t="s">
        <v>524</v>
      </c>
      <c r="C432" s="388"/>
      <c r="D432" s="389"/>
      <c r="E432" s="390"/>
      <c r="F432" s="304"/>
      <c r="G432" s="391"/>
      <c r="H432" s="632" t="s">
        <v>893</v>
      </c>
      <c r="I432" s="633" t="s">
        <v>894</v>
      </c>
      <c r="J432" s="626"/>
      <c r="K432" s="627"/>
      <c r="L432" s="388"/>
      <c r="M432" s="628"/>
      <c r="N432" s="388"/>
      <c r="O432" s="388"/>
      <c r="P432" s="629"/>
      <c r="Q432" s="235"/>
      <c r="R432" s="236"/>
      <c r="S432" s="236"/>
      <c r="T432" s="237"/>
      <c r="U432" s="175"/>
      <c r="V432" s="176"/>
      <c r="W432" s="176"/>
      <c r="X432" s="177"/>
      <c r="Y432" s="62"/>
      <c r="Z432" s="173"/>
      <c r="AA432" s="173"/>
      <c r="AB432" s="172"/>
      <c r="AC432" s="172"/>
      <c r="AD432" s="172"/>
      <c r="AE432" s="174"/>
      <c r="AF432" s="172"/>
      <c r="AG432" s="176"/>
      <c r="AH432" s="177"/>
    </row>
    <row r="433" spans="1:34" ht="57.6" outlineLevel="1">
      <c r="A433" s="277">
        <v>433</v>
      </c>
      <c r="B433" s="330"/>
      <c r="C433" s="306" t="s">
        <v>525</v>
      </c>
      <c r="D433" s="307" t="s">
        <v>817</v>
      </c>
      <c r="E433" s="308">
        <v>1</v>
      </c>
      <c r="F433" s="412" t="s">
        <v>526</v>
      </c>
      <c r="G433" s="310" t="s">
        <v>527</v>
      </c>
      <c r="H433" s="7"/>
      <c r="I433" s="959"/>
      <c r="J433" s="166"/>
      <c r="K433" s="905" t="s">
        <v>948</v>
      </c>
      <c r="L433" s="70"/>
      <c r="M433" s="71"/>
      <c r="N433" s="11"/>
      <c r="O433" s="12"/>
      <c r="P433" s="13"/>
      <c r="Q433" s="14"/>
      <c r="R433" s="15"/>
      <c r="S433" s="16"/>
      <c r="T433" s="17"/>
      <c r="U433" s="14"/>
      <c r="V433" s="15"/>
      <c r="W433" s="16"/>
      <c r="X433" s="18"/>
      <c r="Y433" s="15"/>
      <c r="Z433" s="19"/>
      <c r="AA433" s="16"/>
      <c r="AB433" s="20"/>
      <c r="AC433" s="21"/>
      <c r="AD433" s="22"/>
      <c r="AE433" s="23"/>
      <c r="AF433" s="21"/>
      <c r="AG433" s="24"/>
      <c r="AH433" s="137"/>
    </row>
    <row r="434" spans="1:34" ht="25.8" outlineLevel="1">
      <c r="A434" s="293">
        <v>434</v>
      </c>
      <c r="B434" s="331"/>
      <c r="C434" s="311" t="s">
        <v>528</v>
      </c>
      <c r="D434" s="307" t="s">
        <v>817</v>
      </c>
      <c r="E434" s="312">
        <v>1</v>
      </c>
      <c r="F434" s="370" t="s">
        <v>529</v>
      </c>
      <c r="G434" s="314" t="s">
        <v>530</v>
      </c>
      <c r="H434" s="7"/>
      <c r="I434" s="959"/>
      <c r="J434" s="49"/>
      <c r="K434" s="905" t="s">
        <v>948</v>
      </c>
      <c r="L434" s="70"/>
      <c r="M434" s="71"/>
      <c r="N434" s="11"/>
      <c r="O434" s="29"/>
      <c r="P434" s="30"/>
      <c r="Q434" s="14"/>
      <c r="R434" s="15"/>
      <c r="S434" s="16"/>
      <c r="T434" s="31"/>
      <c r="U434" s="14"/>
      <c r="V434" s="15"/>
      <c r="W434" s="16"/>
      <c r="X434" s="32"/>
      <c r="Y434" s="15"/>
      <c r="Z434" s="19"/>
      <c r="AA434" s="16"/>
      <c r="AB434" s="33"/>
      <c r="AC434" s="21"/>
      <c r="AD434" s="34"/>
      <c r="AE434" s="35"/>
      <c r="AF434" s="21"/>
      <c r="AG434" s="24"/>
      <c r="AH434" s="137"/>
    </row>
    <row r="435" spans="1:34" ht="28.8" outlineLevel="1">
      <c r="A435" s="277">
        <v>435</v>
      </c>
      <c r="B435" s="331"/>
      <c r="C435" s="321" t="s">
        <v>531</v>
      </c>
      <c r="D435" s="322" t="s">
        <v>819</v>
      </c>
      <c r="E435" s="312">
        <v>1</v>
      </c>
      <c r="F435" s="370" t="s">
        <v>532</v>
      </c>
      <c r="G435" s="314" t="s">
        <v>533</v>
      </c>
      <c r="H435" s="959"/>
      <c r="I435" s="7"/>
      <c r="J435" s="49"/>
      <c r="K435" s="905" t="s">
        <v>948</v>
      </c>
      <c r="L435" s="70"/>
      <c r="M435" s="71"/>
      <c r="N435" s="11"/>
      <c r="O435" s="29"/>
      <c r="P435" s="30"/>
      <c r="Q435" s="14"/>
      <c r="R435" s="15"/>
      <c r="S435" s="16"/>
      <c r="T435" s="31"/>
      <c r="U435" s="14"/>
      <c r="V435" s="15"/>
      <c r="W435" s="16"/>
      <c r="X435" s="32"/>
      <c r="Y435" s="15"/>
      <c r="Z435" s="19"/>
      <c r="AA435" s="16"/>
      <c r="AB435" s="33"/>
      <c r="AC435" s="21"/>
      <c r="AD435" s="34"/>
      <c r="AE435" s="35"/>
      <c r="AF435" s="21"/>
      <c r="AG435" s="24"/>
      <c r="AH435" s="137"/>
    </row>
    <row r="436" spans="1:34" ht="28.8" outlineLevel="1">
      <c r="A436" s="277">
        <v>436</v>
      </c>
      <c r="B436" s="331"/>
      <c r="C436" s="321" t="s">
        <v>534</v>
      </c>
      <c r="D436" s="322" t="s">
        <v>819</v>
      </c>
      <c r="E436" s="312">
        <v>1</v>
      </c>
      <c r="F436" s="370" t="s">
        <v>532</v>
      </c>
      <c r="G436" s="314" t="s">
        <v>535</v>
      </c>
      <c r="H436" s="959"/>
      <c r="I436" s="7"/>
      <c r="J436" s="49"/>
      <c r="K436" s="905" t="s">
        <v>948</v>
      </c>
      <c r="L436" s="70"/>
      <c r="M436" s="71"/>
      <c r="N436" s="11"/>
      <c r="O436" s="29"/>
      <c r="P436" s="30"/>
      <c r="Q436" s="14"/>
      <c r="R436" s="15"/>
      <c r="S436" s="16"/>
      <c r="T436" s="31"/>
      <c r="U436" s="14"/>
      <c r="V436" s="15"/>
      <c r="W436" s="16"/>
      <c r="X436" s="32"/>
      <c r="Y436" s="15"/>
      <c r="Z436" s="19"/>
      <c r="AA436" s="16"/>
      <c r="AB436" s="33"/>
      <c r="AC436" s="21"/>
      <c r="AD436" s="34"/>
      <c r="AE436" s="35"/>
      <c r="AF436" s="21"/>
      <c r="AG436" s="24"/>
      <c r="AH436" s="137"/>
    </row>
    <row r="437" spans="1:34" ht="29.4" outlineLevel="1" thickBot="1">
      <c r="A437" s="277">
        <v>437</v>
      </c>
      <c r="B437" s="332"/>
      <c r="C437" s="324" t="s">
        <v>536</v>
      </c>
      <c r="D437" s="322" t="s">
        <v>819</v>
      </c>
      <c r="E437" s="326">
        <v>1</v>
      </c>
      <c r="F437" s="370" t="s">
        <v>532</v>
      </c>
      <c r="G437" s="397" t="s">
        <v>537</v>
      </c>
      <c r="H437" s="959"/>
      <c r="I437" s="7"/>
      <c r="J437" s="53"/>
      <c r="K437" s="905" t="s">
        <v>948</v>
      </c>
      <c r="L437" s="70"/>
      <c r="M437" s="71"/>
      <c r="N437" s="77"/>
      <c r="O437" s="78"/>
      <c r="P437" s="79"/>
      <c r="Q437" s="80"/>
      <c r="R437" s="81"/>
      <c r="S437" s="82"/>
      <c r="T437" s="83"/>
      <c r="U437" s="80"/>
      <c r="V437" s="81"/>
      <c r="W437" s="82"/>
      <c r="X437" s="84"/>
      <c r="Y437" s="81"/>
      <c r="Z437" s="81"/>
      <c r="AA437" s="82"/>
      <c r="AB437" s="85"/>
      <c r="AC437" s="86"/>
      <c r="AD437" s="87"/>
      <c r="AE437" s="88"/>
      <c r="AF437" s="86"/>
      <c r="AG437" s="24"/>
      <c r="AH437" s="137"/>
    </row>
    <row r="438" spans="1:34" customFormat="1" ht="26.4" outlineLevel="1" thickBot="1">
      <c r="A438" s="278">
        <v>438</v>
      </c>
      <c r="B438" s="398" t="s">
        <v>538</v>
      </c>
      <c r="C438" s="301"/>
      <c r="D438" s="302"/>
      <c r="E438" s="303"/>
      <c r="F438" s="304"/>
      <c r="G438" s="481"/>
      <c r="H438" s="632" t="s">
        <v>893</v>
      </c>
      <c r="I438" s="633" t="s">
        <v>894</v>
      </c>
      <c r="J438" s="399"/>
      <c r="K438" s="911"/>
      <c r="L438" s="301"/>
      <c r="M438" s="559"/>
      <c r="N438" s="301"/>
      <c r="O438" s="301"/>
      <c r="P438" s="560"/>
      <c r="Q438" s="647"/>
      <c r="R438" s="648"/>
      <c r="S438" s="648"/>
      <c r="T438" s="649"/>
      <c r="U438" s="650"/>
      <c r="V438" s="651"/>
      <c r="W438" s="651"/>
      <c r="X438" s="652"/>
      <c r="Y438" s="651"/>
      <c r="Z438" s="653"/>
      <c r="AA438" s="653"/>
      <c r="AB438" s="301"/>
      <c r="AC438" s="301"/>
      <c r="AD438" s="301"/>
      <c r="AE438" s="560"/>
      <c r="AF438" s="301"/>
      <c r="AG438" s="651"/>
      <c r="AH438" s="652"/>
    </row>
    <row r="439" spans="1:34" ht="28.8" outlineLevel="1">
      <c r="A439" s="277">
        <v>439</v>
      </c>
      <c r="B439" s="330"/>
      <c r="C439" s="306" t="s">
        <v>539</v>
      </c>
      <c r="D439" s="307" t="s">
        <v>817</v>
      </c>
      <c r="E439" s="308">
        <v>1</v>
      </c>
      <c r="F439" s="412" t="s">
        <v>540</v>
      </c>
      <c r="G439" s="310" t="s">
        <v>541</v>
      </c>
      <c r="H439" s="7"/>
      <c r="I439" s="959"/>
      <c r="J439" s="166"/>
      <c r="K439" s="905" t="s">
        <v>949</v>
      </c>
      <c r="L439" s="70"/>
      <c r="M439" s="71"/>
      <c r="N439" s="11"/>
      <c r="O439" s="12"/>
      <c r="P439" s="13"/>
      <c r="Q439" s="14"/>
      <c r="R439" s="15"/>
      <c r="S439" s="16"/>
      <c r="T439" s="17"/>
      <c r="U439" s="14"/>
      <c r="V439" s="15"/>
      <c r="W439" s="16"/>
      <c r="X439" s="18"/>
      <c r="Y439" s="15"/>
      <c r="Z439" s="19"/>
      <c r="AA439" s="16"/>
      <c r="AB439" s="20"/>
      <c r="AC439" s="21"/>
      <c r="AD439" s="22"/>
      <c r="AE439" s="23"/>
      <c r="AF439" s="21"/>
      <c r="AG439" s="24"/>
      <c r="AH439" s="137"/>
    </row>
    <row r="440" spans="1:34" ht="29.4" outlineLevel="1" thickBot="1">
      <c r="A440" s="277">
        <v>440</v>
      </c>
      <c r="B440" s="332"/>
      <c r="C440" s="482" t="s">
        <v>542</v>
      </c>
      <c r="D440" s="307" t="s">
        <v>817</v>
      </c>
      <c r="E440" s="326">
        <v>1</v>
      </c>
      <c r="F440" s="483" t="s">
        <v>543</v>
      </c>
      <c r="G440" s="397" t="s">
        <v>533</v>
      </c>
      <c r="H440" s="7"/>
      <c r="I440" s="959"/>
      <c r="J440" s="53"/>
      <c r="K440" s="905" t="s">
        <v>949</v>
      </c>
      <c r="L440" s="70"/>
      <c r="M440" s="71"/>
      <c r="N440" s="77"/>
      <c r="O440" s="78"/>
      <c r="P440" s="79"/>
      <c r="Q440" s="80"/>
      <c r="R440" s="81"/>
      <c r="S440" s="82"/>
      <c r="T440" s="83"/>
      <c r="U440" s="80"/>
      <c r="V440" s="81"/>
      <c r="W440" s="82"/>
      <c r="X440" s="84"/>
      <c r="Y440" s="81"/>
      <c r="Z440" s="81"/>
      <c r="AA440" s="82"/>
      <c r="AB440" s="85"/>
      <c r="AC440" s="86"/>
      <c r="AD440" s="87"/>
      <c r="AE440" s="88"/>
      <c r="AF440" s="86"/>
      <c r="AG440" s="24"/>
      <c r="AH440" s="137"/>
    </row>
    <row r="441" spans="1:34" customFormat="1" ht="26.4" outlineLevel="1" thickBot="1">
      <c r="A441" s="293">
        <v>441</v>
      </c>
      <c r="B441" s="398" t="s">
        <v>44</v>
      </c>
      <c r="C441" s="301"/>
      <c r="D441" s="302"/>
      <c r="E441" s="303"/>
      <c r="F441" s="304"/>
      <c r="G441" s="481"/>
      <c r="H441" s="632" t="s">
        <v>893</v>
      </c>
      <c r="I441" s="633" t="s">
        <v>894</v>
      </c>
      <c r="J441" s="757"/>
      <c r="K441" s="911"/>
      <c r="L441" s="301"/>
      <c r="M441" s="559"/>
      <c r="N441" s="301"/>
      <c r="O441" s="301"/>
      <c r="P441" s="560"/>
      <c r="Q441" s="647"/>
      <c r="R441" s="648"/>
      <c r="S441" s="648"/>
      <c r="T441" s="649"/>
      <c r="U441" s="650"/>
      <c r="V441" s="651"/>
      <c r="W441" s="651"/>
      <c r="X441" s="652"/>
      <c r="Y441" s="651"/>
      <c r="Z441" s="653"/>
      <c r="AA441" s="653"/>
      <c r="AB441" s="301"/>
      <c r="AC441" s="301"/>
      <c r="AD441" s="301"/>
      <c r="AE441" s="560"/>
      <c r="AF441" s="301"/>
      <c r="AG441" s="651"/>
      <c r="AH441" s="652"/>
    </row>
    <row r="442" spans="1:34" ht="57.6" outlineLevel="1">
      <c r="A442" s="277">
        <v>442</v>
      </c>
      <c r="B442" s="330"/>
      <c r="C442" s="461" t="s">
        <v>499</v>
      </c>
      <c r="D442" s="325" t="s">
        <v>918</v>
      </c>
      <c r="E442" s="308">
        <v>1</v>
      </c>
      <c r="F442" s="484" t="s">
        <v>902</v>
      </c>
      <c r="G442" s="310" t="s">
        <v>500</v>
      </c>
      <c r="H442" s="960"/>
      <c r="I442" s="258"/>
      <c r="J442" s="256" t="s">
        <v>851</v>
      </c>
      <c r="K442" s="909" t="s">
        <v>922</v>
      </c>
      <c r="L442" s="70"/>
      <c r="M442" s="71"/>
      <c r="N442" s="11"/>
      <c r="O442" s="12"/>
      <c r="P442" s="13"/>
      <c r="Q442" s="14"/>
      <c r="R442" s="15"/>
      <c r="S442" s="16"/>
      <c r="T442" s="17"/>
      <c r="U442" s="14"/>
      <c r="V442" s="15"/>
      <c r="W442" s="16"/>
      <c r="X442" s="18"/>
      <c r="Y442" s="15"/>
      <c r="Z442" s="19"/>
      <c r="AA442" s="16"/>
      <c r="AB442" s="20"/>
      <c r="AC442" s="21"/>
      <c r="AD442" s="22"/>
      <c r="AE442" s="23"/>
      <c r="AF442" s="21"/>
      <c r="AG442" s="24"/>
      <c r="AH442" s="137"/>
    </row>
    <row r="443" spans="1:34" ht="57.6" outlineLevel="1">
      <c r="A443" s="277">
        <v>443</v>
      </c>
      <c r="B443" s="331"/>
      <c r="C443" s="321" t="s">
        <v>501</v>
      </c>
      <c r="D443" s="325" t="s">
        <v>918</v>
      </c>
      <c r="E443" s="312">
        <v>1</v>
      </c>
      <c r="F443" s="485" t="s">
        <v>903</v>
      </c>
      <c r="G443" s="314" t="s">
        <v>502</v>
      </c>
      <c r="H443" s="960"/>
      <c r="I443" s="259"/>
      <c r="J443" s="138" t="s">
        <v>851</v>
      </c>
      <c r="K443" s="909" t="s">
        <v>922</v>
      </c>
      <c r="L443" s="70"/>
      <c r="M443" s="71"/>
      <c r="N443" s="11"/>
      <c r="O443" s="29"/>
      <c r="P443" s="30"/>
      <c r="Q443" s="14"/>
      <c r="R443" s="15"/>
      <c r="S443" s="16"/>
      <c r="T443" s="31"/>
      <c r="U443" s="14"/>
      <c r="V443" s="15"/>
      <c r="W443" s="16"/>
      <c r="X443" s="32"/>
      <c r="Y443" s="15"/>
      <c r="Z443" s="19"/>
      <c r="AA443" s="16"/>
      <c r="AB443" s="33"/>
      <c r="AC443" s="21"/>
      <c r="AD443" s="34"/>
      <c r="AE443" s="35"/>
      <c r="AF443" s="21"/>
      <c r="AG443" s="24"/>
      <c r="AH443" s="137"/>
    </row>
    <row r="444" spans="1:34" ht="57.6" outlineLevel="1">
      <c r="A444" s="277">
        <v>444</v>
      </c>
      <c r="B444" s="331"/>
      <c r="C444" s="321" t="s">
        <v>503</v>
      </c>
      <c r="D444" s="325" t="s">
        <v>918</v>
      </c>
      <c r="E444" s="312">
        <v>2</v>
      </c>
      <c r="F444" s="485" t="s">
        <v>504</v>
      </c>
      <c r="G444" s="314" t="s">
        <v>505</v>
      </c>
      <c r="H444" s="960"/>
      <c r="I444" s="259"/>
      <c r="J444" s="138" t="s">
        <v>851</v>
      </c>
      <c r="K444" s="909" t="s">
        <v>922</v>
      </c>
      <c r="L444" s="966"/>
      <c r="M444" s="71"/>
      <c r="N444" s="11"/>
      <c r="O444" s="29"/>
      <c r="P444" s="30"/>
      <c r="Q444" s="14"/>
      <c r="R444" s="15"/>
      <c r="S444" s="16"/>
      <c r="T444" s="31"/>
      <c r="U444" s="14"/>
      <c r="V444" s="15"/>
      <c r="W444" s="16"/>
      <c r="X444" s="32"/>
      <c r="Y444" s="15"/>
      <c r="Z444" s="19"/>
      <c r="AA444" s="16"/>
      <c r="AB444" s="33"/>
      <c r="AC444" s="21"/>
      <c r="AD444" s="34"/>
      <c r="AE444" s="35"/>
      <c r="AF444" s="21"/>
      <c r="AG444" s="24"/>
      <c r="AH444" s="137"/>
    </row>
    <row r="445" spans="1:34" ht="57.6" outlineLevel="1">
      <c r="A445" s="278">
        <v>445</v>
      </c>
      <c r="B445" s="331"/>
      <c r="C445" s="321" t="s">
        <v>506</v>
      </c>
      <c r="D445" s="325" t="s">
        <v>918</v>
      </c>
      <c r="E445" s="312">
        <v>1</v>
      </c>
      <c r="F445" s="485" t="s">
        <v>904</v>
      </c>
      <c r="G445" s="314" t="s">
        <v>507</v>
      </c>
      <c r="H445" s="960"/>
      <c r="I445" s="259"/>
      <c r="J445" s="138" t="s">
        <v>851</v>
      </c>
      <c r="K445" s="909" t="s">
        <v>922</v>
      </c>
      <c r="L445" s="70"/>
      <c r="M445" s="71"/>
      <c r="N445" s="11"/>
      <c r="O445" s="29"/>
      <c r="P445" s="30"/>
      <c r="Q445" s="14"/>
      <c r="R445" s="15"/>
      <c r="S445" s="16"/>
      <c r="T445" s="31"/>
      <c r="U445" s="14"/>
      <c r="V445" s="15"/>
      <c r="W445" s="16"/>
      <c r="X445" s="32"/>
      <c r="Y445" s="15"/>
      <c r="Z445" s="19"/>
      <c r="AA445" s="16"/>
      <c r="AB445" s="33"/>
      <c r="AC445" s="21"/>
      <c r="AD445" s="34"/>
      <c r="AE445" s="35"/>
      <c r="AF445" s="21"/>
      <c r="AG445" s="24"/>
      <c r="AH445" s="137"/>
    </row>
    <row r="446" spans="1:34" ht="57.6" outlineLevel="1">
      <c r="A446" s="277">
        <v>446</v>
      </c>
      <c r="B446" s="331"/>
      <c r="C446" s="321" t="s">
        <v>508</v>
      </c>
      <c r="D446" s="325" t="s">
        <v>918</v>
      </c>
      <c r="E446" s="312">
        <v>2</v>
      </c>
      <c r="F446" s="485" t="s">
        <v>905</v>
      </c>
      <c r="G446" s="314" t="s">
        <v>509</v>
      </c>
      <c r="H446" s="960"/>
      <c r="I446" s="259"/>
      <c r="J446" s="138" t="s">
        <v>851</v>
      </c>
      <c r="K446" s="909" t="s">
        <v>922</v>
      </c>
      <c r="L446" s="70"/>
      <c r="M446" s="71"/>
      <c r="N446" s="11"/>
      <c r="O446" s="29"/>
      <c r="P446" s="30"/>
      <c r="Q446" s="14"/>
      <c r="R446" s="15"/>
      <c r="S446" s="16"/>
      <c r="T446" s="31"/>
      <c r="U446" s="14"/>
      <c r="V446" s="15"/>
      <c r="W446" s="16"/>
      <c r="X446" s="32"/>
      <c r="Y446" s="15"/>
      <c r="Z446" s="19"/>
      <c r="AA446" s="16"/>
      <c r="AB446" s="33"/>
      <c r="AC446" s="21"/>
      <c r="AD446" s="34"/>
      <c r="AE446" s="35"/>
      <c r="AF446" s="21"/>
      <c r="AG446" s="24"/>
      <c r="AH446" s="137"/>
    </row>
    <row r="447" spans="1:34" ht="57.6" outlineLevel="1">
      <c r="A447" s="277">
        <v>447</v>
      </c>
      <c r="B447" s="331"/>
      <c r="C447" s="321" t="s">
        <v>510</v>
      </c>
      <c r="D447" s="325" t="s">
        <v>918</v>
      </c>
      <c r="E447" s="312">
        <v>1</v>
      </c>
      <c r="F447" s="485" t="s">
        <v>906</v>
      </c>
      <c r="G447" s="314" t="s">
        <v>511</v>
      </c>
      <c r="H447" s="960"/>
      <c r="I447" s="259"/>
      <c r="J447" s="138" t="s">
        <v>851</v>
      </c>
      <c r="K447" s="909" t="s">
        <v>922</v>
      </c>
      <c r="L447" s="70"/>
      <c r="M447" s="71"/>
      <c r="N447" s="11"/>
      <c r="O447" s="29"/>
      <c r="P447" s="30"/>
      <c r="Q447" s="14"/>
      <c r="R447" s="15"/>
      <c r="S447" s="16"/>
      <c r="T447" s="31"/>
      <c r="U447" s="14"/>
      <c r="V447" s="15"/>
      <c r="W447" s="16"/>
      <c r="X447" s="32"/>
      <c r="Y447" s="15"/>
      <c r="Z447" s="19"/>
      <c r="AA447" s="16"/>
      <c r="AB447" s="33"/>
      <c r="AC447" s="21"/>
      <c r="AD447" s="34"/>
      <c r="AE447" s="35"/>
      <c r="AF447" s="21"/>
      <c r="AG447" s="24"/>
      <c r="AH447" s="137"/>
    </row>
    <row r="448" spans="1:34" ht="57.6" outlineLevel="1">
      <c r="A448" s="293">
        <v>448</v>
      </c>
      <c r="B448" s="331"/>
      <c r="C448" s="321" t="s">
        <v>512</v>
      </c>
      <c r="D448" s="325" t="s">
        <v>918</v>
      </c>
      <c r="E448" s="312">
        <v>1</v>
      </c>
      <c r="F448" s="485" t="s">
        <v>906</v>
      </c>
      <c r="G448" s="314" t="s">
        <v>513</v>
      </c>
      <c r="H448" s="960"/>
      <c r="I448" s="259"/>
      <c r="J448" s="138" t="s">
        <v>851</v>
      </c>
      <c r="K448" s="909" t="s">
        <v>922</v>
      </c>
      <c r="L448" s="70"/>
      <c r="M448" s="71"/>
      <c r="N448" s="11"/>
      <c r="O448" s="29"/>
      <c r="P448" s="30"/>
      <c r="Q448" s="14"/>
      <c r="R448" s="15"/>
      <c r="S448" s="16"/>
      <c r="T448" s="31"/>
      <c r="U448" s="14"/>
      <c r="V448" s="15"/>
      <c r="W448" s="16"/>
      <c r="X448" s="32"/>
      <c r="Y448" s="15"/>
      <c r="Z448" s="19"/>
      <c r="AA448" s="16"/>
      <c r="AB448" s="33"/>
      <c r="AC448" s="21"/>
      <c r="AD448" s="34"/>
      <c r="AE448" s="35"/>
      <c r="AF448" s="21"/>
      <c r="AG448" s="24"/>
      <c r="AH448" s="137"/>
    </row>
    <row r="449" spans="1:39" ht="58.2" outlineLevel="1" thickBot="1">
      <c r="A449" s="277">
        <v>449</v>
      </c>
      <c r="B449" s="428"/>
      <c r="C449" s="372" t="s">
        <v>514</v>
      </c>
      <c r="D449" s="325" t="s">
        <v>918</v>
      </c>
      <c r="E449" s="355">
        <v>1</v>
      </c>
      <c r="F449" s="486" t="s">
        <v>515</v>
      </c>
      <c r="G449" s="357" t="s">
        <v>516</v>
      </c>
      <c r="H449" s="965"/>
      <c r="I449" s="260"/>
      <c r="J449" s="140" t="s">
        <v>851</v>
      </c>
      <c r="K449" s="912" t="s">
        <v>922</v>
      </c>
      <c r="L449" s="141"/>
      <c r="M449" s="168"/>
      <c r="N449" s="77"/>
      <c r="O449" s="78"/>
      <c r="P449" s="79"/>
      <c r="Q449" s="80"/>
      <c r="R449" s="81"/>
      <c r="S449" s="82"/>
      <c r="T449" s="83"/>
      <c r="U449" s="80"/>
      <c r="V449" s="81"/>
      <c r="W449" s="82"/>
      <c r="X449" s="84"/>
      <c r="Y449" s="81"/>
      <c r="Z449" s="81"/>
      <c r="AA449" s="82"/>
      <c r="AB449" s="85"/>
      <c r="AC449" s="86"/>
      <c r="AD449" s="87"/>
      <c r="AE449" s="88"/>
      <c r="AF449" s="86"/>
      <c r="AG449" s="89"/>
      <c r="AH449" s="142"/>
    </row>
    <row r="450" spans="1:39" ht="28.2" customHeight="1" outlineLevel="1" thickBot="1">
      <c r="A450" s="277">
        <v>450</v>
      </c>
      <c r="B450" s="376"/>
      <c r="C450" s="781" t="s">
        <v>818</v>
      </c>
      <c r="D450" s="782"/>
      <c r="E450" s="782"/>
      <c r="F450" s="782"/>
      <c r="G450" s="783"/>
      <c r="H450" s="655">
        <f>COUNTIF(H433:H449,"x")</f>
        <v>0</v>
      </c>
      <c r="I450" s="654">
        <f>COUNTIF(I433:I449,"x")</f>
        <v>0</v>
      </c>
      <c r="J450" s="623"/>
      <c r="K450" s="604"/>
      <c r="L450" s="605"/>
      <c r="M450" s="568"/>
      <c r="N450" s="569"/>
      <c r="O450" s="570"/>
      <c r="P450" s="570"/>
      <c r="Q450" s="93"/>
      <c r="R450" s="92"/>
      <c r="S450" s="92"/>
      <c r="T450" s="93"/>
      <c r="U450" s="93"/>
      <c r="V450" s="92"/>
      <c r="W450" s="92"/>
      <c r="X450" s="93"/>
      <c r="Y450" s="93"/>
      <c r="Z450" s="92"/>
      <c r="AA450" s="92"/>
      <c r="AB450" s="93"/>
      <c r="AC450" s="91"/>
      <c r="AD450" s="94"/>
      <c r="AE450" s="95"/>
      <c r="AF450" s="91"/>
      <c r="AG450" s="94"/>
      <c r="AH450" s="96"/>
    </row>
    <row r="451" spans="1:39" ht="26.4" outlineLevel="1" thickBot="1">
      <c r="A451" s="277">
        <v>451</v>
      </c>
      <c r="B451" s="336"/>
      <c r="C451" s="815" t="s">
        <v>789</v>
      </c>
      <c r="D451" s="807"/>
      <c r="E451" s="807"/>
      <c r="F451" s="807"/>
      <c r="G451" s="808"/>
      <c r="H451" s="763" t="str">
        <f>IF(AND(H453="Erfüllt",H450+I450&gt;=7),"Deutlich übererfüllt","Verfehlt")</f>
        <v>Verfehlt</v>
      </c>
      <c r="I451" s="764"/>
      <c r="J451" s="838" t="s">
        <v>859</v>
      </c>
      <c r="K451" s="573"/>
      <c r="L451" s="567"/>
      <c r="M451" s="574"/>
      <c r="N451" s="575"/>
      <c r="O451" s="565"/>
      <c r="P451" s="576"/>
      <c r="Q451" s="100"/>
      <c r="R451" s="101"/>
      <c r="S451" s="102"/>
      <c r="T451" s="99"/>
      <c r="U451" s="100"/>
      <c r="V451" s="101"/>
      <c r="W451" s="102"/>
      <c r="X451" s="99"/>
      <c r="Y451" s="100"/>
      <c r="Z451" s="101"/>
      <c r="AA451" s="102"/>
      <c r="AB451" s="103"/>
      <c r="AC451" s="98"/>
      <c r="AD451" s="146"/>
      <c r="AE451" s="99"/>
      <c r="AF451" s="98"/>
      <c r="AG451" s="106"/>
      <c r="AH451" s="147"/>
    </row>
    <row r="452" spans="1:39" ht="26.4" outlineLevel="1" thickBot="1">
      <c r="A452" s="278">
        <v>452</v>
      </c>
      <c r="B452" s="337"/>
      <c r="C452" s="809" t="s">
        <v>788</v>
      </c>
      <c r="D452" s="810"/>
      <c r="E452" s="810"/>
      <c r="F452" s="810"/>
      <c r="G452" s="811"/>
      <c r="H452" s="765" t="str">
        <f>IF(AND(H453="Erfüllt",H450+I450&gt;=5),"Übererfüllt","Verfehlt")</f>
        <v>Verfehlt</v>
      </c>
      <c r="I452" s="766"/>
      <c r="J452" s="839"/>
      <c r="K452" s="573"/>
      <c r="L452" s="581"/>
      <c r="M452" s="568"/>
      <c r="N452" s="569"/>
      <c r="O452" s="582"/>
      <c r="P452" s="578"/>
      <c r="Q452" s="108"/>
      <c r="R452" s="102"/>
      <c r="S452" s="109"/>
      <c r="T452" s="105"/>
      <c r="U452" s="108"/>
      <c r="V452" s="102"/>
      <c r="W452" s="109"/>
      <c r="X452" s="105"/>
      <c r="Y452" s="108"/>
      <c r="Z452" s="102"/>
      <c r="AA452" s="109"/>
      <c r="AB452" s="110"/>
      <c r="AC452" s="91"/>
      <c r="AD452" s="104"/>
      <c r="AE452" s="105"/>
      <c r="AF452" s="91"/>
      <c r="AG452" s="106"/>
      <c r="AH452" s="107"/>
    </row>
    <row r="453" spans="1:39" ht="58.8" customHeight="1" outlineLevel="1" thickBot="1">
      <c r="A453" s="277">
        <v>453</v>
      </c>
      <c r="B453" s="337"/>
      <c r="C453" s="803" t="s">
        <v>834</v>
      </c>
      <c r="D453" s="804"/>
      <c r="E453" s="804"/>
      <c r="F453" s="804"/>
      <c r="G453" s="805"/>
      <c r="H453" s="761" t="str">
        <f>IF(H450&gt;=3,"Erfüllt","Verfehlt")</f>
        <v>Verfehlt</v>
      </c>
      <c r="I453" s="762"/>
      <c r="J453" s="839"/>
      <c r="K453" s="573"/>
      <c r="L453" s="581"/>
      <c r="M453" s="568"/>
      <c r="N453" s="569"/>
      <c r="O453" s="582"/>
      <c r="P453" s="578"/>
      <c r="Q453" s="102"/>
      <c r="R453" s="111"/>
      <c r="S453" s="112"/>
      <c r="T453" s="105"/>
      <c r="U453" s="102"/>
      <c r="V453" s="111"/>
      <c r="W453" s="112"/>
      <c r="X453" s="105"/>
      <c r="Y453" s="102"/>
      <c r="Z453" s="111"/>
      <c r="AA453" s="112"/>
      <c r="AB453" s="110"/>
      <c r="AC453" s="91"/>
      <c r="AD453" s="104"/>
      <c r="AE453" s="105"/>
      <c r="AF453" s="91"/>
      <c r="AG453" s="106"/>
      <c r="AH453" s="107"/>
    </row>
    <row r="454" spans="1:39" ht="63" customHeight="1" outlineLevel="1" thickBot="1">
      <c r="A454" s="277">
        <v>454</v>
      </c>
      <c r="B454" s="476"/>
      <c r="C454" s="778" t="s">
        <v>853</v>
      </c>
      <c r="D454" s="779"/>
      <c r="E454" s="779"/>
      <c r="F454" s="779"/>
      <c r="G454" s="780"/>
      <c r="H454" s="590"/>
      <c r="I454" s="590"/>
      <c r="J454" s="588"/>
      <c r="K454" s="622"/>
      <c r="L454" s="591"/>
      <c r="M454" s="623"/>
      <c r="N454" s="624"/>
      <c r="O454" s="571"/>
      <c r="P454" s="588"/>
      <c r="Q454" s="80"/>
      <c r="R454" s="81"/>
      <c r="S454" s="81"/>
      <c r="T454" s="114"/>
      <c r="U454" s="80"/>
      <c r="V454" s="81"/>
      <c r="W454" s="81"/>
      <c r="X454" s="115"/>
      <c r="Y454" s="149"/>
      <c r="Z454" s="81"/>
      <c r="AA454" s="81"/>
      <c r="AB454" s="116"/>
      <c r="AC454" s="169"/>
      <c r="AD454" s="95"/>
      <c r="AE454" s="95"/>
      <c r="AF454" s="169"/>
      <c r="AG454" s="149"/>
      <c r="AH454" s="117"/>
    </row>
    <row r="455" spans="1:39" s="52" customFormat="1" ht="25.8" outlineLevel="1">
      <c r="A455" s="293">
        <v>455</v>
      </c>
      <c r="B455" s="387"/>
      <c r="C455" s="387"/>
      <c r="D455" s="341"/>
      <c r="E455" s="342"/>
      <c r="F455" s="342"/>
      <c r="G455" s="342"/>
      <c r="H455" s="592"/>
      <c r="I455" s="592"/>
      <c r="J455" s="340"/>
      <c r="K455" s="451"/>
      <c r="L455" s="342"/>
      <c r="M455" s="342"/>
      <c r="N455" s="387"/>
      <c r="O455" s="387"/>
      <c r="P455" s="342"/>
      <c r="Q455" s="120"/>
      <c r="R455" s="120"/>
      <c r="S455" s="120"/>
      <c r="T455" s="119"/>
      <c r="U455" s="120"/>
      <c r="V455" s="120"/>
      <c r="W455" s="120"/>
      <c r="X455" s="126"/>
      <c r="Y455" s="120"/>
      <c r="Z455" s="120"/>
      <c r="AA455" s="120"/>
      <c r="AB455" s="119"/>
      <c r="AC455" s="126"/>
      <c r="AD455" s="126"/>
      <c r="AE455" s="125"/>
      <c r="AF455" s="126"/>
      <c r="AG455" s="120"/>
      <c r="AH455" s="119"/>
      <c r="AI455" s="119"/>
      <c r="AJ455" s="119"/>
      <c r="AK455" s="119"/>
      <c r="AL455" s="119"/>
      <c r="AM455" s="119"/>
    </row>
    <row r="456" spans="1:39" ht="26.4" outlineLevel="1" thickBot="1">
      <c r="A456" s="277">
        <v>456</v>
      </c>
      <c r="B456" s="343"/>
      <c r="C456" s="339"/>
      <c r="D456" s="344"/>
      <c r="E456" s="345"/>
      <c r="F456" s="345"/>
      <c r="G456" s="345"/>
      <c r="H456" s="593"/>
      <c r="I456" s="593"/>
      <c r="J456" s="501"/>
      <c r="K456" s="367"/>
      <c r="L456" s="339"/>
      <c r="M456" s="387"/>
      <c r="N456" s="595"/>
      <c r="O456" s="339"/>
      <c r="P456" s="596"/>
      <c r="Q456" s="120"/>
      <c r="R456" s="120"/>
      <c r="S456" s="120"/>
      <c r="T456" s="128"/>
      <c r="U456" s="120"/>
      <c r="V456" s="120"/>
      <c r="W456" s="120"/>
      <c r="X456" s="128"/>
      <c r="Y456" s="120"/>
      <c r="Z456" s="121"/>
      <c r="AA456" s="121"/>
      <c r="AB456" s="124"/>
      <c r="AC456" s="124"/>
      <c r="AD456" s="124"/>
      <c r="AE456" s="125"/>
      <c r="AF456" s="124"/>
      <c r="AG456" s="129"/>
      <c r="AH456" s="126"/>
      <c r="AI456" s="119"/>
      <c r="AJ456" s="127"/>
      <c r="AK456" s="127"/>
      <c r="AL456" s="127"/>
      <c r="AM456" s="127"/>
    </row>
    <row r="457" spans="1:39" ht="26.4" outlineLevel="1" thickBot="1">
      <c r="A457" s="277">
        <v>457</v>
      </c>
      <c r="B457" s="346" t="s">
        <v>544</v>
      </c>
      <c r="C457" s="347"/>
      <c r="D457" s="348"/>
      <c r="E457" s="349"/>
      <c r="F457" s="350"/>
      <c r="G457" s="350"/>
      <c r="H457" s="597" t="s">
        <v>893</v>
      </c>
      <c r="I457" s="598" t="s">
        <v>894</v>
      </c>
      <c r="J457" s="599"/>
      <c r="K457" s="600"/>
      <c r="L457" s="347"/>
      <c r="M457" s="601"/>
      <c r="N457" s="347"/>
      <c r="O457" s="347"/>
      <c r="P457" s="602"/>
      <c r="Q457" s="182"/>
      <c r="R457" s="183"/>
      <c r="S457" s="183"/>
      <c r="T457" s="184"/>
      <c r="U457" s="133"/>
      <c r="V457" s="134"/>
      <c r="W457" s="134"/>
      <c r="X457" s="135"/>
      <c r="Y457" s="134"/>
      <c r="Z457" s="136"/>
      <c r="AA457" s="136"/>
      <c r="AB457" s="130"/>
      <c r="AC457" s="130"/>
      <c r="AD457" s="130"/>
      <c r="AE457" s="132"/>
      <c r="AF457" s="130"/>
      <c r="AG457" s="134"/>
      <c r="AH457" s="135"/>
    </row>
    <row r="458" spans="1:39" ht="25.8" outlineLevel="1">
      <c r="A458" s="277">
        <v>458</v>
      </c>
      <c r="B458" s="330"/>
      <c r="C458" s="306" t="s">
        <v>545</v>
      </c>
      <c r="D458" s="307" t="s">
        <v>817</v>
      </c>
      <c r="E458" s="308">
        <v>1</v>
      </c>
      <c r="F458" s="412" t="s">
        <v>546</v>
      </c>
      <c r="G458" s="310" t="s">
        <v>547</v>
      </c>
      <c r="H458" s="7"/>
      <c r="I458" s="959"/>
      <c r="J458" s="166"/>
      <c r="K458" s="905" t="s">
        <v>950</v>
      </c>
      <c r="L458" s="70"/>
      <c r="M458" s="71"/>
      <c r="N458" s="11"/>
      <c r="O458" s="12"/>
      <c r="P458" s="13"/>
      <c r="Q458" s="14"/>
      <c r="R458" s="15"/>
      <c r="S458" s="16"/>
      <c r="T458" s="17"/>
      <c r="U458" s="14"/>
      <c r="V458" s="15"/>
      <c r="W458" s="16"/>
      <c r="X458" s="18"/>
      <c r="Y458" s="15"/>
      <c r="Z458" s="19"/>
      <c r="AA458" s="16"/>
      <c r="AB458" s="20"/>
      <c r="AC458" s="21"/>
      <c r="AD458" s="22"/>
      <c r="AE458" s="23"/>
      <c r="AF458" s="21"/>
      <c r="AG458" s="24"/>
      <c r="AH458" s="137"/>
    </row>
    <row r="459" spans="1:39" ht="29.4" outlineLevel="1" thickBot="1">
      <c r="A459" s="278">
        <v>459</v>
      </c>
      <c r="B459" s="428"/>
      <c r="C459" s="372" t="s">
        <v>548</v>
      </c>
      <c r="D459" s="373" t="s">
        <v>819</v>
      </c>
      <c r="E459" s="355">
        <v>1</v>
      </c>
      <c r="F459" s="374" t="s">
        <v>546</v>
      </c>
      <c r="G459" s="357" t="s">
        <v>549</v>
      </c>
      <c r="H459" s="967"/>
      <c r="I459" s="54"/>
      <c r="J459" s="160"/>
      <c r="K459" s="907" t="s">
        <v>950</v>
      </c>
      <c r="L459" s="141"/>
      <c r="M459" s="168"/>
      <c r="N459" s="77"/>
      <c r="O459" s="78"/>
      <c r="P459" s="79"/>
      <c r="Q459" s="80"/>
      <c r="R459" s="81"/>
      <c r="S459" s="82"/>
      <c r="T459" s="83"/>
      <c r="U459" s="80"/>
      <c r="V459" s="81"/>
      <c r="W459" s="82"/>
      <c r="X459" s="84"/>
      <c r="Y459" s="81"/>
      <c r="Z459" s="81"/>
      <c r="AA459" s="82"/>
      <c r="AB459" s="85"/>
      <c r="AC459" s="86"/>
      <c r="AD459" s="87"/>
      <c r="AE459" s="88"/>
      <c r="AF459" s="86"/>
      <c r="AG459" s="89"/>
      <c r="AH459" s="142"/>
    </row>
    <row r="460" spans="1:39" ht="28.2" customHeight="1" outlineLevel="1" thickBot="1">
      <c r="A460" s="277">
        <v>460</v>
      </c>
      <c r="B460" s="376"/>
      <c r="C460" s="781" t="s">
        <v>818</v>
      </c>
      <c r="D460" s="782"/>
      <c r="E460" s="782"/>
      <c r="F460" s="782"/>
      <c r="G460" s="783"/>
      <c r="H460" s="655">
        <f>COUNTIF(H458:H459,"x")</f>
        <v>0</v>
      </c>
      <c r="I460" s="654">
        <f>COUNTIF(I458:I459,"x")</f>
        <v>0</v>
      </c>
      <c r="J460" s="570"/>
      <c r="K460" s="570"/>
      <c r="L460" s="605"/>
      <c r="M460" s="568"/>
      <c r="N460" s="569"/>
      <c r="O460" s="570"/>
      <c r="P460" s="570"/>
      <c r="Q460" s="225"/>
      <c r="R460" s="143"/>
      <c r="S460" s="143"/>
      <c r="T460" s="225"/>
      <c r="U460" s="225"/>
      <c r="V460" s="143"/>
      <c r="W460" s="143"/>
      <c r="X460" s="225"/>
      <c r="Y460" s="225"/>
      <c r="Z460" s="143"/>
      <c r="AA460" s="203"/>
      <c r="AB460" s="93"/>
      <c r="AC460" s="91"/>
      <c r="AD460" s="94"/>
      <c r="AE460" s="95"/>
      <c r="AF460" s="91"/>
      <c r="AG460" s="94"/>
      <c r="AH460" s="96"/>
    </row>
    <row r="461" spans="1:39" ht="26.4" outlineLevel="1" thickBot="1">
      <c r="A461" s="277">
        <v>461</v>
      </c>
      <c r="B461" s="336"/>
      <c r="C461" s="815" t="s">
        <v>776</v>
      </c>
      <c r="D461" s="807"/>
      <c r="E461" s="807"/>
      <c r="F461" s="807"/>
      <c r="G461" s="808"/>
      <c r="H461" s="765" t="str">
        <f>IF(AND(H462="Erfüllt",I460&gt;=1),"Übererfüllt","Verfehlt")</f>
        <v>Verfehlt</v>
      </c>
      <c r="I461" s="766"/>
      <c r="J461" s="893" t="s">
        <v>859</v>
      </c>
      <c r="K461" s="618"/>
      <c r="L461" s="567"/>
      <c r="M461" s="574"/>
      <c r="N461" s="575"/>
      <c r="O461" s="565"/>
      <c r="P461" s="576"/>
      <c r="Q461" s="226"/>
      <c r="R461" s="227"/>
      <c r="S461" s="228"/>
      <c r="T461" s="229"/>
      <c r="U461" s="226"/>
      <c r="V461" s="227"/>
      <c r="W461" s="228"/>
      <c r="X461" s="230"/>
      <c r="Y461" s="226"/>
      <c r="Z461" s="227"/>
      <c r="AA461" s="228"/>
      <c r="AB461" s="103"/>
      <c r="AC461" s="98"/>
      <c r="AD461" s="146"/>
      <c r="AE461" s="99"/>
      <c r="AF461" s="98"/>
      <c r="AG461" s="106"/>
      <c r="AH461" s="147"/>
    </row>
    <row r="462" spans="1:39" ht="26.4" outlineLevel="1" thickBot="1">
      <c r="A462" s="293">
        <v>462</v>
      </c>
      <c r="B462" s="377"/>
      <c r="C462" s="812" t="s">
        <v>790</v>
      </c>
      <c r="D462" s="813"/>
      <c r="E462" s="813"/>
      <c r="F462" s="813"/>
      <c r="G462" s="814"/>
      <c r="H462" s="761" t="str">
        <f>IF(H460&gt;=1,"Erfüllt","Verfehlt")</f>
        <v>Verfehlt</v>
      </c>
      <c r="I462" s="762"/>
      <c r="J462" s="894"/>
      <c r="K462" s="619"/>
      <c r="L462" s="585"/>
      <c r="M462" s="586"/>
      <c r="N462" s="587"/>
      <c r="O462" s="656"/>
      <c r="P462" s="620"/>
      <c r="Q462" s="102"/>
      <c r="R462" s="111"/>
      <c r="S462" s="231"/>
      <c r="T462" s="232"/>
      <c r="U462" s="102"/>
      <c r="V462" s="111"/>
      <c r="W462" s="231"/>
      <c r="X462" s="233"/>
      <c r="Y462" s="102"/>
      <c r="Z462" s="111"/>
      <c r="AA462" s="231"/>
      <c r="AB462" s="214"/>
      <c r="AC462" s="113"/>
      <c r="AD462" s="162"/>
      <c r="AE462" s="163"/>
      <c r="AF462" s="113"/>
      <c r="AG462" s="106"/>
      <c r="AH462" s="164"/>
    </row>
    <row r="463" spans="1:39" s="52" customFormat="1" ht="25.8" outlineLevel="1">
      <c r="A463" s="277">
        <v>463</v>
      </c>
      <c r="B463" s="387"/>
      <c r="C463" s="387"/>
      <c r="D463" s="341"/>
      <c r="E463" s="342"/>
      <c r="F463" s="342"/>
      <c r="G463" s="342"/>
      <c r="H463" s="592"/>
      <c r="I463" s="592"/>
      <c r="J463" s="340"/>
      <c r="K463" s="451"/>
      <c r="L463" s="342"/>
      <c r="M463" s="342"/>
      <c r="N463" s="387"/>
      <c r="O463" s="387"/>
      <c r="P463" s="342"/>
      <c r="Q463" s="120"/>
      <c r="R463" s="120"/>
      <c r="S463" s="120"/>
      <c r="T463" s="119"/>
      <c r="U463" s="120"/>
      <c r="V463" s="120"/>
      <c r="W463" s="120"/>
      <c r="X463" s="126"/>
      <c r="Y463" s="120"/>
      <c r="Z463" s="120"/>
      <c r="AA463" s="120"/>
      <c r="AB463" s="119"/>
      <c r="AC463" s="126"/>
      <c r="AD463" s="126"/>
      <c r="AE463" s="125"/>
      <c r="AF463" s="126"/>
      <c r="AG463" s="120"/>
      <c r="AH463" s="119"/>
      <c r="AI463" s="119"/>
      <c r="AJ463" s="119"/>
      <c r="AK463" s="119"/>
      <c r="AL463" s="119"/>
      <c r="AM463" s="119"/>
    </row>
    <row r="464" spans="1:39" ht="26.4" outlineLevel="1" thickBot="1">
      <c r="A464" s="277">
        <v>464</v>
      </c>
      <c r="B464" s="343"/>
      <c r="C464" s="339"/>
      <c r="D464" s="344"/>
      <c r="E464" s="345"/>
      <c r="F464" s="345"/>
      <c r="G464" s="345"/>
      <c r="H464" s="593"/>
      <c r="I464" s="593"/>
      <c r="J464" s="501"/>
      <c r="K464" s="367"/>
      <c r="L464" s="339"/>
      <c r="M464" s="387"/>
      <c r="N464" s="595"/>
      <c r="O464" s="339"/>
      <c r="P464" s="596"/>
      <c r="Q464" s="120"/>
      <c r="R464" s="120"/>
      <c r="S464" s="120"/>
      <c r="T464" s="128"/>
      <c r="U464" s="120"/>
      <c r="V464" s="120"/>
      <c r="W464" s="120"/>
      <c r="X464" s="128"/>
      <c r="Y464" s="120"/>
      <c r="Z464" s="121"/>
      <c r="AA464" s="121"/>
      <c r="AB464" s="124"/>
      <c r="AC464" s="124"/>
      <c r="AD464" s="124"/>
      <c r="AE464" s="125"/>
      <c r="AF464" s="124"/>
      <c r="AG464" s="129"/>
      <c r="AH464" s="126"/>
      <c r="AI464" s="119"/>
      <c r="AJ464" s="127"/>
      <c r="AK464" s="127"/>
      <c r="AL464" s="127"/>
      <c r="AM464" s="127"/>
    </row>
    <row r="465" spans="1:39" ht="26.4" outlineLevel="1" thickBot="1">
      <c r="A465" s="277">
        <v>465</v>
      </c>
      <c r="B465" s="346" t="s">
        <v>550</v>
      </c>
      <c r="C465" s="347"/>
      <c r="D465" s="348"/>
      <c r="E465" s="349"/>
      <c r="F465" s="350"/>
      <c r="G465" s="350"/>
      <c r="H465" s="597" t="s">
        <v>893</v>
      </c>
      <c r="I465" s="598" t="s">
        <v>894</v>
      </c>
      <c r="J465" s="599"/>
      <c r="K465" s="600"/>
      <c r="L465" s="347"/>
      <c r="M465" s="601"/>
      <c r="N465" s="347"/>
      <c r="O465" s="347"/>
      <c r="P465" s="602"/>
      <c r="Q465" s="182"/>
      <c r="R465" s="183"/>
      <c r="S465" s="183"/>
      <c r="T465" s="184"/>
      <c r="U465" s="133"/>
      <c r="V465" s="134"/>
      <c r="W465" s="134"/>
      <c r="X465" s="135"/>
      <c r="Y465" s="134"/>
      <c r="Z465" s="136"/>
      <c r="AA465" s="136"/>
      <c r="AB465" s="130"/>
      <c r="AC465" s="130"/>
      <c r="AD465" s="130"/>
      <c r="AE465" s="132"/>
      <c r="AF465" s="130"/>
      <c r="AG465" s="134"/>
      <c r="AH465" s="135"/>
    </row>
    <row r="466" spans="1:39" ht="25.8" outlineLevel="1">
      <c r="A466" s="278">
        <v>466</v>
      </c>
      <c r="B466" s="330"/>
      <c r="C466" s="306" t="s">
        <v>551</v>
      </c>
      <c r="D466" s="307" t="s">
        <v>817</v>
      </c>
      <c r="E466" s="308">
        <v>1</v>
      </c>
      <c r="F466" s="412" t="s">
        <v>552</v>
      </c>
      <c r="G466" s="487" t="s">
        <v>553</v>
      </c>
      <c r="H466" s="7"/>
      <c r="I466" s="959"/>
      <c r="J466" s="166"/>
      <c r="K466" s="905" t="s">
        <v>955</v>
      </c>
      <c r="L466" s="70"/>
      <c r="M466" s="71"/>
      <c r="N466" s="11"/>
      <c r="O466" s="12"/>
      <c r="P466" s="13"/>
      <c r="Q466" s="14"/>
      <c r="R466" s="15"/>
      <c r="S466" s="16"/>
      <c r="T466" s="17"/>
      <c r="U466" s="14"/>
      <c r="V466" s="15"/>
      <c r="W466" s="16"/>
      <c r="X466" s="18"/>
      <c r="Y466" s="15"/>
      <c r="Z466" s="19"/>
      <c r="AA466" s="16"/>
      <c r="AB466" s="20"/>
      <c r="AC466" s="21"/>
      <c r="AD466" s="22"/>
      <c r="AE466" s="23"/>
      <c r="AF466" s="21"/>
      <c r="AG466" s="24"/>
      <c r="AH466" s="137"/>
    </row>
    <row r="467" spans="1:39" ht="38.4" customHeight="1" outlineLevel="1" thickBot="1">
      <c r="A467" s="277">
        <v>467</v>
      </c>
      <c r="B467" s="428"/>
      <c r="C467" s="372" t="s">
        <v>554</v>
      </c>
      <c r="D467" s="373" t="s">
        <v>819</v>
      </c>
      <c r="E467" s="355">
        <v>1</v>
      </c>
      <c r="F467" s="374" t="s">
        <v>552</v>
      </c>
      <c r="G467" s="409" t="s">
        <v>842</v>
      </c>
      <c r="H467" s="967"/>
      <c r="I467" s="54"/>
      <c r="J467" s="160"/>
      <c r="K467" s="907" t="s">
        <v>955</v>
      </c>
      <c r="L467" s="141"/>
      <c r="M467" s="168"/>
      <c r="N467" s="77"/>
      <c r="O467" s="78"/>
      <c r="P467" s="79"/>
      <c r="Q467" s="80"/>
      <c r="R467" s="81"/>
      <c r="S467" s="82"/>
      <c r="T467" s="83"/>
      <c r="U467" s="80"/>
      <c r="V467" s="81"/>
      <c r="W467" s="82"/>
      <c r="X467" s="84"/>
      <c r="Y467" s="81"/>
      <c r="Z467" s="81"/>
      <c r="AA467" s="82"/>
      <c r="AB467" s="85"/>
      <c r="AC467" s="86"/>
      <c r="AD467" s="87"/>
      <c r="AE467" s="88"/>
      <c r="AF467" s="86"/>
      <c r="AG467" s="89"/>
      <c r="AH467" s="142"/>
    </row>
    <row r="468" spans="1:39" ht="28.2" customHeight="1" outlineLevel="1" thickBot="1">
      <c r="A468" s="277">
        <v>468</v>
      </c>
      <c r="B468" s="376"/>
      <c r="C468" s="781" t="s">
        <v>818</v>
      </c>
      <c r="D468" s="782"/>
      <c r="E468" s="782"/>
      <c r="F468" s="782"/>
      <c r="G468" s="783"/>
      <c r="H468" s="655">
        <f>COUNTIF(H466:H467,"x")</f>
        <v>0</v>
      </c>
      <c r="I468" s="654">
        <f>COUNTIF(I466:I467,"x")</f>
        <v>0</v>
      </c>
      <c r="J468" s="570"/>
      <c r="K468" s="570"/>
      <c r="L468" s="605"/>
      <c r="M468" s="568"/>
      <c r="N468" s="569"/>
      <c r="O468" s="570"/>
      <c r="P468" s="570"/>
      <c r="Q468" s="225"/>
      <c r="R468" s="143"/>
      <c r="S468" s="143"/>
      <c r="T468" s="225"/>
      <c r="U468" s="225"/>
      <c r="V468" s="143"/>
      <c r="W468" s="143"/>
      <c r="X468" s="225"/>
      <c r="Y468" s="225"/>
      <c r="Z468" s="143"/>
      <c r="AA468" s="203"/>
      <c r="AB468" s="93"/>
      <c r="AC468" s="91"/>
      <c r="AD468" s="94"/>
      <c r="AE468" s="95"/>
      <c r="AF468" s="91"/>
      <c r="AG468" s="94"/>
      <c r="AH468" s="96"/>
    </row>
    <row r="469" spans="1:39" ht="26.4" outlineLevel="1" thickBot="1">
      <c r="A469" s="293">
        <v>469</v>
      </c>
      <c r="B469" s="336"/>
      <c r="C469" s="815" t="s">
        <v>776</v>
      </c>
      <c r="D469" s="831"/>
      <c r="E469" s="831"/>
      <c r="F469" s="831"/>
      <c r="G469" s="832"/>
      <c r="H469" s="765" t="str">
        <f>IF(AND(H470="Erfüllt",I468&gt;=1),"Übererfüllt","Verfehlt")</f>
        <v>Verfehlt</v>
      </c>
      <c r="I469" s="766"/>
      <c r="J469" s="893" t="s">
        <v>859</v>
      </c>
      <c r="K469" s="618"/>
      <c r="L469" s="567"/>
      <c r="M469" s="574"/>
      <c r="N469" s="575"/>
      <c r="O469" s="565"/>
      <c r="P469" s="576"/>
      <c r="Q469" s="226"/>
      <c r="R469" s="227"/>
      <c r="S469" s="228"/>
      <c r="T469" s="229"/>
      <c r="U469" s="226"/>
      <c r="V469" s="227"/>
      <c r="W469" s="228"/>
      <c r="X469" s="230"/>
      <c r="Y469" s="226"/>
      <c r="Z469" s="227"/>
      <c r="AA469" s="228"/>
      <c r="AB469" s="103"/>
      <c r="AC469" s="98"/>
      <c r="AD469" s="146"/>
      <c r="AE469" s="99"/>
      <c r="AF469" s="98"/>
      <c r="AG469" s="106"/>
      <c r="AH469" s="147"/>
    </row>
    <row r="470" spans="1:39" ht="26.4" outlineLevel="1" thickBot="1">
      <c r="A470" s="277">
        <v>470</v>
      </c>
      <c r="B470" s="377"/>
      <c r="C470" s="812" t="s">
        <v>790</v>
      </c>
      <c r="D470" s="813"/>
      <c r="E470" s="813"/>
      <c r="F470" s="813"/>
      <c r="G470" s="814"/>
      <c r="H470" s="761" t="str">
        <f>IF(H468&gt;=1,"Erfüllt","Verfehlt")</f>
        <v>Verfehlt</v>
      </c>
      <c r="I470" s="762"/>
      <c r="J470" s="894"/>
      <c r="K470" s="619"/>
      <c r="L470" s="585"/>
      <c r="M470" s="586"/>
      <c r="N470" s="587"/>
      <c r="O470" s="656"/>
      <c r="P470" s="620"/>
      <c r="Q470" s="102"/>
      <c r="R470" s="111"/>
      <c r="S470" s="231"/>
      <c r="T470" s="232"/>
      <c r="U470" s="102"/>
      <c r="V470" s="111"/>
      <c r="W470" s="231"/>
      <c r="X470" s="233"/>
      <c r="Y470" s="102"/>
      <c r="Z470" s="111"/>
      <c r="AA470" s="231"/>
      <c r="AB470" s="214"/>
      <c r="AC470" s="113"/>
      <c r="AD470" s="162"/>
      <c r="AE470" s="163"/>
      <c r="AF470" s="113"/>
      <c r="AG470" s="106"/>
      <c r="AH470" s="164"/>
    </row>
    <row r="471" spans="1:39" s="52" customFormat="1" ht="25.8" outlineLevel="1">
      <c r="A471" s="277">
        <v>471</v>
      </c>
      <c r="B471" s="387"/>
      <c r="C471" s="387"/>
      <c r="D471" s="341"/>
      <c r="E471" s="342"/>
      <c r="F471" s="342"/>
      <c r="G471" s="342"/>
      <c r="H471" s="592"/>
      <c r="I471" s="592"/>
      <c r="J471" s="340"/>
      <c r="K471" s="451"/>
      <c r="L471" s="342"/>
      <c r="M471" s="342"/>
      <c r="N471" s="387"/>
      <c r="O471" s="387"/>
      <c r="P471" s="342"/>
      <c r="Q471" s="120"/>
      <c r="R471" s="120"/>
      <c r="S471" s="120"/>
      <c r="T471" s="119"/>
      <c r="U471" s="120"/>
      <c r="V471" s="120"/>
      <c r="W471" s="120"/>
      <c r="X471" s="126"/>
      <c r="Y471" s="120"/>
      <c r="Z471" s="120"/>
      <c r="AA471" s="120"/>
      <c r="AB471" s="119"/>
      <c r="AC471" s="126"/>
      <c r="AD471" s="126"/>
      <c r="AE471" s="125"/>
      <c r="AF471" s="126"/>
      <c r="AG471" s="120"/>
      <c r="AH471" s="119"/>
      <c r="AI471" s="119"/>
      <c r="AJ471" s="119"/>
      <c r="AK471" s="119"/>
      <c r="AL471" s="119"/>
      <c r="AM471" s="119"/>
    </row>
    <row r="472" spans="1:39" ht="26.4" outlineLevel="1" thickBot="1">
      <c r="A472" s="277">
        <v>472</v>
      </c>
      <c r="B472" s="343"/>
      <c r="C472" s="339"/>
      <c r="D472" s="344"/>
      <c r="E472" s="345"/>
      <c r="F472" s="345"/>
      <c r="G472" s="345"/>
      <c r="H472" s="593"/>
      <c r="I472" s="593"/>
      <c r="J472" s="501"/>
      <c r="K472" s="367"/>
      <c r="L472" s="339"/>
      <c r="M472" s="387"/>
      <c r="N472" s="595"/>
      <c r="O472" s="339"/>
      <c r="P472" s="596"/>
      <c r="Q472" s="120"/>
      <c r="R472" s="120"/>
      <c r="S472" s="120"/>
      <c r="T472" s="128"/>
      <c r="U472" s="120"/>
      <c r="V472" s="120"/>
      <c r="W472" s="120"/>
      <c r="X472" s="128"/>
      <c r="Y472" s="120"/>
      <c r="Z472" s="121"/>
      <c r="AA472" s="121"/>
      <c r="AB472" s="124"/>
      <c r="AC472" s="124"/>
      <c r="AD472" s="124"/>
      <c r="AE472" s="125"/>
      <c r="AF472" s="124"/>
      <c r="AG472" s="129"/>
      <c r="AH472" s="126"/>
      <c r="AI472" s="119"/>
      <c r="AJ472" s="127"/>
      <c r="AK472" s="127"/>
      <c r="AL472" s="127"/>
      <c r="AM472" s="127"/>
    </row>
    <row r="473" spans="1:39" ht="26.4" outlineLevel="1" thickBot="1">
      <c r="A473" s="278">
        <v>473</v>
      </c>
      <c r="B473" s="346" t="s">
        <v>555</v>
      </c>
      <c r="C473" s="347"/>
      <c r="D473" s="348"/>
      <c r="E473" s="349"/>
      <c r="F473" s="350"/>
      <c r="G473" s="350"/>
      <c r="H473" s="597" t="s">
        <v>893</v>
      </c>
      <c r="I473" s="598" t="s">
        <v>894</v>
      </c>
      <c r="J473" s="599"/>
      <c r="K473" s="600"/>
      <c r="L473" s="347"/>
      <c r="M473" s="601"/>
      <c r="N473" s="347"/>
      <c r="O473" s="347"/>
      <c r="P473" s="602"/>
      <c r="Q473" s="182"/>
      <c r="R473" s="183"/>
      <c r="S473" s="183"/>
      <c r="T473" s="184"/>
      <c r="U473" s="133"/>
      <c r="V473" s="134"/>
      <c r="W473" s="134"/>
      <c r="X473" s="135"/>
      <c r="Y473" s="134"/>
      <c r="Z473" s="136"/>
      <c r="AA473" s="136"/>
      <c r="AB473" s="3"/>
      <c r="AC473" s="130"/>
      <c r="AD473" s="130"/>
      <c r="AE473" s="132"/>
      <c r="AF473" s="130"/>
      <c r="AG473" s="134"/>
      <c r="AH473" s="135"/>
    </row>
    <row r="474" spans="1:39" ht="25.8" outlineLevel="1">
      <c r="A474" s="277">
        <v>474</v>
      </c>
      <c r="B474" s="330"/>
      <c r="C474" s="306" t="s">
        <v>556</v>
      </c>
      <c r="D474" s="307" t="s">
        <v>817</v>
      </c>
      <c r="E474" s="308">
        <v>1</v>
      </c>
      <c r="F474" s="412" t="s">
        <v>557</v>
      </c>
      <c r="G474" s="310" t="s">
        <v>558</v>
      </c>
      <c r="H474" s="7"/>
      <c r="I474" s="959"/>
      <c r="J474" s="166"/>
      <c r="K474" s="905" t="s">
        <v>956</v>
      </c>
      <c r="L474" s="70"/>
      <c r="M474" s="71"/>
      <c r="N474" s="11"/>
      <c r="O474" s="12"/>
      <c r="P474" s="13"/>
      <c r="Q474" s="14"/>
      <c r="R474" s="15"/>
      <c r="S474" s="16"/>
      <c r="T474" s="17"/>
      <c r="U474" s="14"/>
      <c r="V474" s="15"/>
      <c r="W474" s="16"/>
      <c r="X474" s="18"/>
      <c r="Y474" s="15"/>
      <c r="Z474" s="19"/>
      <c r="AA474" s="16"/>
      <c r="AB474" s="20"/>
      <c r="AC474" s="21"/>
      <c r="AD474" s="22"/>
      <c r="AE474" s="23"/>
      <c r="AF474" s="21"/>
      <c r="AG474" s="24"/>
      <c r="AH474" s="137"/>
    </row>
    <row r="475" spans="1:39" ht="25.8" outlineLevel="1">
      <c r="A475" s="277">
        <v>475</v>
      </c>
      <c r="B475" s="331"/>
      <c r="C475" s="321" t="s">
        <v>559</v>
      </c>
      <c r="D475" s="322" t="s">
        <v>819</v>
      </c>
      <c r="E475" s="312">
        <v>1</v>
      </c>
      <c r="F475" s="370" t="s">
        <v>557</v>
      </c>
      <c r="G475" s="314" t="s">
        <v>558</v>
      </c>
      <c r="H475" s="959"/>
      <c r="I475" s="7"/>
      <c r="J475" s="49"/>
      <c r="K475" s="905" t="s">
        <v>956</v>
      </c>
      <c r="L475" s="70"/>
      <c r="M475" s="71"/>
      <c r="N475" s="11"/>
      <c r="O475" s="29"/>
      <c r="P475" s="30"/>
      <c r="Q475" s="14"/>
      <c r="R475" s="15"/>
      <c r="S475" s="16"/>
      <c r="T475" s="31"/>
      <c r="U475" s="14"/>
      <c r="V475" s="15"/>
      <c r="W475" s="16"/>
      <c r="X475" s="32"/>
      <c r="Y475" s="15"/>
      <c r="Z475" s="19"/>
      <c r="AA475" s="16"/>
      <c r="AB475" s="33"/>
      <c r="AC475" s="21"/>
      <c r="AD475" s="34"/>
      <c r="AE475" s="35"/>
      <c r="AF475" s="21"/>
      <c r="AG475" s="24"/>
      <c r="AH475" s="137"/>
    </row>
    <row r="476" spans="1:39" ht="23.4" customHeight="1" outlineLevel="1" thickBot="1">
      <c r="A476" s="293">
        <v>476</v>
      </c>
      <c r="B476" s="428"/>
      <c r="C476" s="372" t="s">
        <v>560</v>
      </c>
      <c r="D476" s="373" t="s">
        <v>819</v>
      </c>
      <c r="E476" s="355">
        <v>1</v>
      </c>
      <c r="F476" s="374" t="s">
        <v>557</v>
      </c>
      <c r="G476" s="357" t="s">
        <v>558</v>
      </c>
      <c r="H476" s="952"/>
      <c r="I476" s="54"/>
      <c r="J476" s="160"/>
      <c r="K476" s="907" t="s">
        <v>956</v>
      </c>
      <c r="L476" s="141"/>
      <c r="M476" s="168"/>
      <c r="N476" s="77"/>
      <c r="O476" s="78"/>
      <c r="P476" s="79"/>
      <c r="Q476" s="80"/>
      <c r="R476" s="81"/>
      <c r="S476" s="82"/>
      <c r="T476" s="83"/>
      <c r="U476" s="80"/>
      <c r="V476" s="81"/>
      <c r="W476" s="82"/>
      <c r="X476" s="84"/>
      <c r="Y476" s="81"/>
      <c r="Z476" s="81"/>
      <c r="AA476" s="82"/>
      <c r="AB476" s="85"/>
      <c r="AC476" s="86"/>
      <c r="AD476" s="87"/>
      <c r="AE476" s="88"/>
      <c r="AF476" s="86"/>
      <c r="AG476" s="89"/>
      <c r="AH476" s="142"/>
    </row>
    <row r="477" spans="1:39" ht="28.2" customHeight="1" outlineLevel="1" thickBot="1">
      <c r="A477" s="277">
        <v>477</v>
      </c>
      <c r="B477" s="376"/>
      <c r="C477" s="781" t="s">
        <v>818</v>
      </c>
      <c r="D477" s="782"/>
      <c r="E477" s="782"/>
      <c r="F477" s="782"/>
      <c r="G477" s="783"/>
      <c r="H477" s="655">
        <f>COUNTIF(H474:H476,"x")</f>
        <v>0</v>
      </c>
      <c r="I477" s="654">
        <f>COUNTIF(I474:I476,"x")</f>
        <v>0</v>
      </c>
      <c r="J477" s="570"/>
      <c r="K477" s="570"/>
      <c r="L477" s="605"/>
      <c r="M477" s="568"/>
      <c r="N477" s="569"/>
      <c r="O477" s="570"/>
      <c r="P477" s="570"/>
      <c r="Q477" s="93"/>
      <c r="R477" s="92"/>
      <c r="S477" s="92"/>
      <c r="T477" s="93"/>
      <c r="U477" s="93"/>
      <c r="V477" s="92"/>
      <c r="W477" s="92"/>
      <c r="X477" s="93"/>
      <c r="Y477" s="93"/>
      <c r="Z477" s="92"/>
      <c r="AA477" s="92"/>
      <c r="AB477" s="93"/>
      <c r="AC477" s="91"/>
      <c r="AD477" s="94"/>
      <c r="AE477" s="95"/>
      <c r="AF477" s="91"/>
      <c r="AG477" s="94"/>
      <c r="AH477" s="96"/>
    </row>
    <row r="478" spans="1:39" ht="26.4" outlineLevel="1" thickBot="1">
      <c r="A478" s="277">
        <v>478</v>
      </c>
      <c r="B478" s="336"/>
      <c r="C478" s="815" t="s">
        <v>791</v>
      </c>
      <c r="D478" s="807"/>
      <c r="E478" s="807"/>
      <c r="F478" s="807"/>
      <c r="G478" s="808"/>
      <c r="H478" s="763" t="str">
        <f>IF(AND(H480="Erfüllt",I476="x"),"Deutlich übererfüllt","Verfehlt")</f>
        <v>Verfehlt</v>
      </c>
      <c r="I478" s="764"/>
      <c r="J478" s="838" t="s">
        <v>859</v>
      </c>
      <c r="K478" s="618"/>
      <c r="L478" s="567"/>
      <c r="M478" s="574"/>
      <c r="N478" s="575"/>
      <c r="O478" s="565"/>
      <c r="P478" s="576"/>
      <c r="Q478" s="100"/>
      <c r="R478" s="101"/>
      <c r="S478" s="102"/>
      <c r="T478" s="99"/>
      <c r="U478" s="100"/>
      <c r="V478" s="101"/>
      <c r="W478" s="102"/>
      <c r="X478" s="99"/>
      <c r="Y478" s="100"/>
      <c r="Z478" s="101"/>
      <c r="AA478" s="102"/>
      <c r="AB478" s="103"/>
      <c r="AC478" s="98"/>
      <c r="AD478" s="146"/>
      <c r="AE478" s="99"/>
      <c r="AF478" s="98"/>
      <c r="AG478" s="106"/>
      <c r="AH478" s="147"/>
    </row>
    <row r="479" spans="1:39" ht="26.4" outlineLevel="1" thickBot="1">
      <c r="A479" s="277">
        <v>479</v>
      </c>
      <c r="B479" s="337"/>
      <c r="C479" s="809" t="s">
        <v>792</v>
      </c>
      <c r="D479" s="810"/>
      <c r="E479" s="810"/>
      <c r="F479" s="810"/>
      <c r="G479" s="811"/>
      <c r="H479" s="765" t="str">
        <f>IF(AND(H480="Erfüllt",I475="x"),"Übererfüllt","Verfehlt")</f>
        <v>Verfehlt</v>
      </c>
      <c r="I479" s="766"/>
      <c r="J479" s="839"/>
      <c r="K479" s="573"/>
      <c r="L479" s="581"/>
      <c r="M479" s="568"/>
      <c r="N479" s="569"/>
      <c r="O479" s="582"/>
      <c r="P479" s="578"/>
      <c r="Q479" s="108"/>
      <c r="R479" s="102"/>
      <c r="S479" s="109"/>
      <c r="T479" s="105"/>
      <c r="U479" s="108"/>
      <c r="V479" s="102"/>
      <c r="W479" s="109"/>
      <c r="X479" s="105"/>
      <c r="Y479" s="108"/>
      <c r="Z479" s="102"/>
      <c r="AA479" s="109"/>
      <c r="AB479" s="110"/>
      <c r="AC479" s="91"/>
      <c r="AD479" s="104"/>
      <c r="AE479" s="105"/>
      <c r="AF479" s="91"/>
      <c r="AG479" s="106"/>
      <c r="AH479" s="107"/>
    </row>
    <row r="480" spans="1:39" ht="26.4" outlineLevel="1" thickBot="1">
      <c r="A480" s="278">
        <v>480</v>
      </c>
      <c r="B480" s="377"/>
      <c r="C480" s="812" t="s">
        <v>793</v>
      </c>
      <c r="D480" s="813"/>
      <c r="E480" s="813"/>
      <c r="F480" s="813"/>
      <c r="G480" s="814"/>
      <c r="H480" s="761" t="str">
        <f>IF(H477&gt;=1,"Erfüllt","Verfehlt")</f>
        <v>Verfehlt</v>
      </c>
      <c r="I480" s="762"/>
      <c r="J480" s="890"/>
      <c r="K480" s="619"/>
      <c r="L480" s="585"/>
      <c r="M480" s="586"/>
      <c r="N480" s="587"/>
      <c r="O480" s="656"/>
      <c r="P480" s="620"/>
      <c r="Q480" s="102"/>
      <c r="R480" s="111"/>
      <c r="S480" s="112"/>
      <c r="T480" s="105"/>
      <c r="U480" s="102"/>
      <c r="V480" s="111"/>
      <c r="W480" s="112"/>
      <c r="X480" s="105"/>
      <c r="Y480" s="102"/>
      <c r="Z480" s="111"/>
      <c r="AA480" s="112"/>
      <c r="AB480" s="214"/>
      <c r="AC480" s="113"/>
      <c r="AD480" s="162"/>
      <c r="AE480" s="163"/>
      <c r="AF480" s="113"/>
      <c r="AG480" s="106"/>
      <c r="AH480" s="164"/>
    </row>
    <row r="481" spans="1:39" s="52" customFormat="1" ht="25.8">
      <c r="A481" s="277">
        <v>481</v>
      </c>
      <c r="B481" s="387"/>
      <c r="C481" s="387"/>
      <c r="D481" s="341"/>
      <c r="E481" s="342"/>
      <c r="F481" s="342"/>
      <c r="G481" s="342"/>
      <c r="H481" s="592"/>
      <c r="I481" s="592"/>
      <c r="J481" s="340"/>
      <c r="K481" s="451"/>
      <c r="L481" s="342"/>
      <c r="M481" s="342"/>
      <c r="N481" s="387"/>
      <c r="O481" s="387"/>
      <c r="P481" s="342"/>
      <c r="Q481" s="120"/>
      <c r="R481" s="120"/>
      <c r="S481" s="120"/>
      <c r="T481" s="119"/>
      <c r="U481" s="120"/>
      <c r="V481" s="120"/>
      <c r="W481" s="120"/>
      <c r="X481" s="126"/>
      <c r="Y481" s="120"/>
      <c r="Z481" s="120"/>
      <c r="AA481" s="120"/>
      <c r="AB481" s="119"/>
      <c r="AC481" s="126"/>
      <c r="AD481" s="126"/>
      <c r="AE481" s="125"/>
      <c r="AF481" s="126"/>
      <c r="AG481" s="120"/>
      <c r="AH481" s="119"/>
      <c r="AI481" s="119"/>
      <c r="AJ481" s="119"/>
      <c r="AK481" s="119"/>
      <c r="AL481" s="119"/>
      <c r="AM481" s="119"/>
    </row>
    <row r="482" spans="1:39" ht="26.4" thickBot="1">
      <c r="A482" s="277">
        <v>482</v>
      </c>
      <c r="B482" s="343"/>
      <c r="C482" s="339"/>
      <c r="D482" s="344"/>
      <c r="E482" s="345"/>
      <c r="F482" s="345"/>
      <c r="G482" s="345"/>
      <c r="H482" s="593"/>
      <c r="I482" s="593"/>
      <c r="J482" s="501"/>
      <c r="K482" s="367"/>
      <c r="L482" s="339"/>
      <c r="M482" s="387"/>
      <c r="N482" s="595"/>
      <c r="O482" s="339"/>
      <c r="P482" s="596"/>
      <c r="Q482" s="120"/>
      <c r="R482" s="120"/>
      <c r="S482" s="120"/>
      <c r="T482" s="128"/>
      <c r="U482" s="120"/>
      <c r="V482" s="120"/>
      <c r="W482" s="120"/>
      <c r="X482" s="128"/>
      <c r="Y482" s="120"/>
      <c r="Z482" s="121"/>
      <c r="AA482" s="121"/>
      <c r="AB482" s="124"/>
      <c r="AC482" s="124"/>
      <c r="AD482" s="124"/>
      <c r="AE482" s="125"/>
      <c r="AF482" s="124"/>
      <c r="AG482" s="129"/>
      <c r="AH482" s="126"/>
      <c r="AI482" s="119"/>
      <c r="AJ482" s="127"/>
      <c r="AK482" s="127"/>
      <c r="AL482" s="127"/>
      <c r="AM482" s="127"/>
    </row>
    <row r="483" spans="1:39" ht="36" customHeight="1" thickBot="1">
      <c r="A483" s="293">
        <v>483</v>
      </c>
      <c r="B483" s="488" t="s">
        <v>917</v>
      </c>
      <c r="C483" s="456"/>
      <c r="D483" s="456"/>
      <c r="E483" s="457"/>
      <c r="F483" s="458"/>
      <c r="G483" s="458"/>
      <c r="H483" s="670"/>
      <c r="I483" s="670"/>
      <c r="J483" s="671"/>
      <c r="K483" s="672"/>
      <c r="L483" s="456"/>
      <c r="M483" s="673"/>
      <c r="N483" s="456"/>
      <c r="O483" s="456"/>
      <c r="P483" s="674"/>
      <c r="Q483" s="253"/>
      <c r="R483" s="254"/>
      <c r="S483" s="254"/>
      <c r="T483" s="252"/>
      <c r="U483" s="253"/>
      <c r="V483" s="254"/>
      <c r="W483" s="254"/>
      <c r="X483" s="255"/>
      <c r="Y483" s="254"/>
      <c r="Z483" s="251"/>
      <c r="AA483" s="251"/>
      <c r="AB483" s="250"/>
      <c r="AC483" s="250"/>
      <c r="AD483" s="250"/>
      <c r="AE483" s="252"/>
      <c r="AF483" s="250"/>
      <c r="AG483" s="254"/>
      <c r="AH483" s="255"/>
    </row>
    <row r="484" spans="1:39" ht="26.4" outlineLevel="1" thickBot="1">
      <c r="A484" s="277">
        <v>484</v>
      </c>
      <c r="B484" s="459" t="s">
        <v>561</v>
      </c>
      <c r="C484" s="363"/>
      <c r="D484" s="364"/>
      <c r="E484" s="365"/>
      <c r="F484" s="366"/>
      <c r="G484" s="489"/>
      <c r="H484" s="597" t="s">
        <v>893</v>
      </c>
      <c r="I484" s="598" t="s">
        <v>894</v>
      </c>
      <c r="J484" s="661"/>
      <c r="K484" s="662"/>
      <c r="L484" s="363"/>
      <c r="M484" s="663"/>
      <c r="N484" s="363"/>
      <c r="O484" s="363"/>
      <c r="P484" s="477"/>
      <c r="Q484" s="220"/>
      <c r="R484" s="221"/>
      <c r="S484" s="221"/>
      <c r="T484" s="222"/>
      <c r="U484" s="223"/>
      <c r="V484" s="158"/>
      <c r="W484" s="158"/>
      <c r="X484" s="159"/>
      <c r="Y484" s="158"/>
      <c r="Z484" s="224"/>
      <c r="AA484" s="224"/>
      <c r="AB484" s="155"/>
      <c r="AC484" s="155"/>
      <c r="AD484" s="156"/>
      <c r="AE484" s="157"/>
      <c r="AF484" s="155"/>
      <c r="AG484" s="158"/>
      <c r="AH484" s="159"/>
    </row>
    <row r="485" spans="1:39" ht="28.8" outlineLevel="1">
      <c r="A485" s="277">
        <v>485</v>
      </c>
      <c r="B485" s="330"/>
      <c r="C485" s="306" t="s">
        <v>562</v>
      </c>
      <c r="D485" s="307" t="s">
        <v>817</v>
      </c>
      <c r="E485" s="308">
        <v>1</v>
      </c>
      <c r="F485" s="412" t="s">
        <v>563</v>
      </c>
      <c r="G485" s="310" t="s">
        <v>564</v>
      </c>
      <c r="H485" s="7"/>
      <c r="I485" s="949"/>
      <c r="J485" s="166"/>
      <c r="K485" s="905" t="s">
        <v>957</v>
      </c>
      <c r="L485" s="70"/>
      <c r="M485" s="71"/>
      <c r="N485" s="11"/>
      <c r="O485" s="12"/>
      <c r="P485" s="13"/>
      <c r="Q485" s="14"/>
      <c r="R485" s="15"/>
      <c r="S485" s="16"/>
      <c r="T485" s="17"/>
      <c r="U485" s="14"/>
      <c r="V485" s="15"/>
      <c r="W485" s="16"/>
      <c r="X485" s="18"/>
      <c r="Y485" s="15"/>
      <c r="Z485" s="19"/>
      <c r="AA485" s="16"/>
      <c r="AB485" s="20"/>
      <c r="AC485" s="21"/>
      <c r="AD485" s="22"/>
      <c r="AE485" s="23"/>
      <c r="AF485" s="21"/>
      <c r="AG485" s="24"/>
      <c r="AH485" s="137"/>
    </row>
    <row r="486" spans="1:39" ht="28.8" outlineLevel="1">
      <c r="A486" s="277">
        <v>486</v>
      </c>
      <c r="B486" s="331"/>
      <c r="C486" s="321" t="s">
        <v>565</v>
      </c>
      <c r="D486" s="322" t="s">
        <v>819</v>
      </c>
      <c r="E486" s="312">
        <v>1</v>
      </c>
      <c r="F486" s="412" t="s">
        <v>563</v>
      </c>
      <c r="G486" s="314" t="s">
        <v>564</v>
      </c>
      <c r="H486" s="968"/>
      <c r="I486" s="7"/>
      <c r="J486" s="49"/>
      <c r="K486" s="905" t="s">
        <v>957</v>
      </c>
      <c r="L486" s="70"/>
      <c r="M486" s="71"/>
      <c r="N486" s="11"/>
      <c r="O486" s="29"/>
      <c r="P486" s="30"/>
      <c r="Q486" s="14"/>
      <c r="R486" s="15"/>
      <c r="S486" s="16"/>
      <c r="T486" s="31"/>
      <c r="U486" s="14"/>
      <c r="V486" s="15"/>
      <c r="W486" s="16"/>
      <c r="X486" s="32"/>
      <c r="Y486" s="15"/>
      <c r="Z486" s="19"/>
      <c r="AA486" s="16"/>
      <c r="AB486" s="33"/>
      <c r="AC486" s="21"/>
      <c r="AD486" s="34"/>
      <c r="AE486" s="35"/>
      <c r="AF486" s="21"/>
      <c r="AG486" s="24"/>
      <c r="AH486" s="137"/>
    </row>
    <row r="487" spans="1:39" ht="28.8" outlineLevel="1">
      <c r="A487" s="278">
        <v>487</v>
      </c>
      <c r="B487" s="331"/>
      <c r="C487" s="311" t="s">
        <v>566</v>
      </c>
      <c r="D487" s="307" t="s">
        <v>817</v>
      </c>
      <c r="E487" s="312">
        <v>1</v>
      </c>
      <c r="F487" s="370" t="s">
        <v>567</v>
      </c>
      <c r="G487" s="314" t="s">
        <v>568</v>
      </c>
      <c r="H487" s="261"/>
      <c r="I487" s="969"/>
      <c r="J487" s="49"/>
      <c r="K487" s="905" t="s">
        <v>957</v>
      </c>
      <c r="L487" s="70"/>
      <c r="M487" s="71"/>
      <c r="N487" s="11"/>
      <c r="O487" s="29"/>
      <c r="P487" s="30"/>
      <c r="Q487" s="14"/>
      <c r="R487" s="15"/>
      <c r="S487" s="16"/>
      <c r="T487" s="31"/>
      <c r="U487" s="14"/>
      <c r="V487" s="15"/>
      <c r="W487" s="16"/>
      <c r="X487" s="32"/>
      <c r="Y487" s="15"/>
      <c r="Z487" s="19"/>
      <c r="AA487" s="16"/>
      <c r="AB487" s="33"/>
      <c r="AC487" s="21"/>
      <c r="AD487" s="34"/>
      <c r="AE487" s="35"/>
      <c r="AF487" s="21"/>
      <c r="AG487" s="24"/>
      <c r="AH487" s="137"/>
    </row>
    <row r="488" spans="1:39" ht="28.8" outlineLevel="1">
      <c r="A488" s="277">
        <v>488</v>
      </c>
      <c r="B488" s="331"/>
      <c r="C488" s="321" t="s">
        <v>569</v>
      </c>
      <c r="D488" s="322" t="s">
        <v>819</v>
      </c>
      <c r="E488" s="312">
        <v>1</v>
      </c>
      <c r="F488" s="370" t="s">
        <v>570</v>
      </c>
      <c r="G488" s="314" t="s">
        <v>571</v>
      </c>
      <c r="H488" s="968"/>
      <c r="I488" s="7"/>
      <c r="J488" s="49"/>
      <c r="K488" s="905" t="s">
        <v>957</v>
      </c>
      <c r="L488" s="70"/>
      <c r="M488" s="71"/>
      <c r="N488" s="11"/>
      <c r="O488" s="29"/>
      <c r="P488" s="30"/>
      <c r="Q488" s="14"/>
      <c r="R488" s="15"/>
      <c r="S488" s="16"/>
      <c r="T488" s="31"/>
      <c r="U488" s="14"/>
      <c r="V488" s="15"/>
      <c r="W488" s="16"/>
      <c r="X488" s="32"/>
      <c r="Y488" s="15"/>
      <c r="Z488" s="19"/>
      <c r="AA488" s="16"/>
      <c r="AB488" s="33"/>
      <c r="AC488" s="21"/>
      <c r="AD488" s="34"/>
      <c r="AE488" s="35"/>
      <c r="AF488" s="21"/>
      <c r="AG488" s="24"/>
      <c r="AH488" s="137"/>
    </row>
    <row r="489" spans="1:39" ht="28.8" outlineLevel="1">
      <c r="A489" s="277">
        <v>489</v>
      </c>
      <c r="B489" s="331"/>
      <c r="C489" s="321" t="s">
        <v>572</v>
      </c>
      <c r="D489" s="322" t="s">
        <v>819</v>
      </c>
      <c r="E489" s="312">
        <v>1</v>
      </c>
      <c r="F489" s="370" t="s">
        <v>573</v>
      </c>
      <c r="G489" s="314" t="s">
        <v>574</v>
      </c>
      <c r="H489" s="968"/>
      <c r="I489" s="7"/>
      <c r="J489" s="49"/>
      <c r="K489" s="905" t="s">
        <v>957</v>
      </c>
      <c r="L489" s="70"/>
      <c r="M489" s="71"/>
      <c r="N489" s="11"/>
      <c r="O489" s="29"/>
      <c r="P489" s="30"/>
      <c r="Q489" s="14"/>
      <c r="R489" s="15"/>
      <c r="S489" s="16"/>
      <c r="T489" s="31"/>
      <c r="U489" s="14"/>
      <c r="V489" s="15"/>
      <c r="W489" s="16"/>
      <c r="X489" s="32"/>
      <c r="Y489" s="15"/>
      <c r="Z489" s="19"/>
      <c r="AA489" s="16"/>
      <c r="AB489" s="33"/>
      <c r="AC489" s="21"/>
      <c r="AD489" s="34"/>
      <c r="AE489" s="35"/>
      <c r="AF489" s="21"/>
      <c r="AG489" s="24"/>
      <c r="AH489" s="137"/>
    </row>
    <row r="490" spans="1:39" ht="43.2" outlineLevel="1">
      <c r="A490" s="293">
        <v>490</v>
      </c>
      <c r="B490" s="331"/>
      <c r="C490" s="321" t="s">
        <v>575</v>
      </c>
      <c r="D490" s="322" t="s">
        <v>819</v>
      </c>
      <c r="E490" s="312">
        <v>1</v>
      </c>
      <c r="F490" s="370" t="s">
        <v>576</v>
      </c>
      <c r="G490" s="314" t="s">
        <v>577</v>
      </c>
      <c r="H490" s="968"/>
      <c r="I490" s="7"/>
      <c r="J490" s="49"/>
      <c r="K490" s="905" t="s">
        <v>957</v>
      </c>
      <c r="L490" s="70"/>
      <c r="M490" s="71"/>
      <c r="N490" s="11"/>
      <c r="O490" s="29"/>
      <c r="P490" s="30"/>
      <c r="Q490" s="14"/>
      <c r="R490" s="15"/>
      <c r="S490" s="16"/>
      <c r="T490" s="31"/>
      <c r="U490" s="14"/>
      <c r="V490" s="15"/>
      <c r="W490" s="16"/>
      <c r="X490" s="32"/>
      <c r="Y490" s="15"/>
      <c r="Z490" s="19"/>
      <c r="AA490" s="16"/>
      <c r="AB490" s="33"/>
      <c r="AC490" s="21"/>
      <c r="AD490" s="34"/>
      <c r="AE490" s="35"/>
      <c r="AF490" s="21"/>
      <c r="AG490" s="24"/>
      <c r="AH490" s="137"/>
    </row>
    <row r="491" spans="1:39" ht="43.2" outlineLevel="1">
      <c r="A491" s="277">
        <v>491</v>
      </c>
      <c r="B491" s="331"/>
      <c r="C491" s="321" t="s">
        <v>578</v>
      </c>
      <c r="D491" s="322" t="s">
        <v>819</v>
      </c>
      <c r="E491" s="312">
        <v>1</v>
      </c>
      <c r="F491" s="370" t="s">
        <v>579</v>
      </c>
      <c r="G491" s="314" t="s">
        <v>580</v>
      </c>
      <c r="H491" s="968"/>
      <c r="I491" s="7"/>
      <c r="J491" s="49"/>
      <c r="K491" s="905" t="s">
        <v>957</v>
      </c>
      <c r="L491" s="70"/>
      <c r="M491" s="71"/>
      <c r="N491" s="11"/>
      <c r="O491" s="29"/>
      <c r="P491" s="30"/>
      <c r="Q491" s="14"/>
      <c r="R491" s="15"/>
      <c r="S491" s="16"/>
      <c r="T491" s="31"/>
      <c r="U491" s="14"/>
      <c r="V491" s="15"/>
      <c r="W491" s="16"/>
      <c r="X491" s="32"/>
      <c r="Y491" s="15"/>
      <c r="Z491" s="19"/>
      <c r="AA491" s="16"/>
      <c r="AB491" s="33"/>
      <c r="AC491" s="21"/>
      <c r="AD491" s="34"/>
      <c r="AE491" s="35"/>
      <c r="AF491" s="21"/>
      <c r="AG491" s="24"/>
      <c r="AH491" s="137"/>
    </row>
    <row r="492" spans="1:39" ht="43.2" outlineLevel="1">
      <c r="A492" s="277">
        <v>492</v>
      </c>
      <c r="B492" s="331"/>
      <c r="C492" s="321" t="s">
        <v>581</v>
      </c>
      <c r="D492" s="322" t="s">
        <v>819</v>
      </c>
      <c r="E492" s="312">
        <v>1</v>
      </c>
      <c r="F492" s="370" t="s">
        <v>582</v>
      </c>
      <c r="G492" s="314" t="s">
        <v>522</v>
      </c>
      <c r="H492" s="968"/>
      <c r="I492" s="7"/>
      <c r="J492" s="49"/>
      <c r="K492" s="905" t="s">
        <v>957</v>
      </c>
      <c r="L492" s="70"/>
      <c r="M492" s="71"/>
      <c r="N492" s="11"/>
      <c r="O492" s="29"/>
      <c r="P492" s="30"/>
      <c r="Q492" s="14"/>
      <c r="R492" s="15"/>
      <c r="S492" s="16"/>
      <c r="T492" s="31"/>
      <c r="U492" s="14"/>
      <c r="V492" s="15"/>
      <c r="W492" s="16"/>
      <c r="X492" s="32"/>
      <c r="Y492" s="15"/>
      <c r="Z492" s="19"/>
      <c r="AA492" s="16"/>
      <c r="AB492" s="33"/>
      <c r="AC492" s="21"/>
      <c r="AD492" s="34"/>
      <c r="AE492" s="35"/>
      <c r="AF492" s="21"/>
      <c r="AG492" s="24"/>
      <c r="AH492" s="137"/>
    </row>
    <row r="493" spans="1:39" ht="28.8" outlineLevel="1">
      <c r="A493" s="277">
        <v>493</v>
      </c>
      <c r="B493" s="331"/>
      <c r="C493" s="311" t="s">
        <v>583</v>
      </c>
      <c r="D493" s="307" t="s">
        <v>817</v>
      </c>
      <c r="E493" s="312">
        <v>1</v>
      </c>
      <c r="F493" s="370" t="s">
        <v>584</v>
      </c>
      <c r="G493" s="314" t="s">
        <v>585</v>
      </c>
      <c r="H493" s="261"/>
      <c r="I493" s="969"/>
      <c r="J493" s="49"/>
      <c r="K493" s="905" t="s">
        <v>957</v>
      </c>
      <c r="L493" s="70"/>
      <c r="M493" s="71"/>
      <c r="N493" s="11"/>
      <c r="O493" s="29"/>
      <c r="P493" s="30"/>
      <c r="Q493" s="14"/>
      <c r="R493" s="15"/>
      <c r="S493" s="16"/>
      <c r="T493" s="31"/>
      <c r="U493" s="14"/>
      <c r="V493" s="15"/>
      <c r="W493" s="16"/>
      <c r="X493" s="32"/>
      <c r="Y493" s="15"/>
      <c r="Z493" s="19"/>
      <c r="AA493" s="16"/>
      <c r="AB493" s="33"/>
      <c r="AC493" s="21"/>
      <c r="AD493" s="34"/>
      <c r="AE493" s="35"/>
      <c r="AF493" s="21"/>
      <c r="AG493" s="24"/>
      <c r="AH493" s="137"/>
    </row>
    <row r="494" spans="1:39" ht="57.6" outlineLevel="1">
      <c r="A494" s="278">
        <v>494</v>
      </c>
      <c r="B494" s="331"/>
      <c r="C494" s="321" t="s">
        <v>586</v>
      </c>
      <c r="D494" s="322" t="s">
        <v>819</v>
      </c>
      <c r="E494" s="312">
        <v>1</v>
      </c>
      <c r="F494" s="370" t="s">
        <v>587</v>
      </c>
      <c r="G494" s="314" t="s">
        <v>588</v>
      </c>
      <c r="H494" s="968"/>
      <c r="I494" s="7"/>
      <c r="J494" s="204"/>
      <c r="K494" s="905" t="s">
        <v>957</v>
      </c>
      <c r="L494" s="70"/>
      <c r="M494" s="71"/>
      <c r="N494" s="11"/>
      <c r="O494" s="29"/>
      <c r="P494" s="30"/>
      <c r="Q494" s="14"/>
      <c r="R494" s="15"/>
      <c r="S494" s="16"/>
      <c r="T494" s="31"/>
      <c r="U494" s="14"/>
      <c r="V494" s="15"/>
      <c r="W494" s="16"/>
      <c r="X494" s="32"/>
      <c r="Y494" s="15"/>
      <c r="Z494" s="19"/>
      <c r="AA494" s="16"/>
      <c r="AB494" s="33"/>
      <c r="AC494" s="21"/>
      <c r="AD494" s="34"/>
      <c r="AE494" s="35"/>
      <c r="AF494" s="21"/>
      <c r="AG494" s="24"/>
      <c r="AH494" s="137"/>
    </row>
    <row r="495" spans="1:39" ht="72" outlineLevel="1">
      <c r="A495" s="277">
        <v>495</v>
      </c>
      <c r="B495" s="331"/>
      <c r="C495" s="321" t="s">
        <v>589</v>
      </c>
      <c r="D495" s="322" t="s">
        <v>819</v>
      </c>
      <c r="E495" s="312">
        <v>1</v>
      </c>
      <c r="F495" s="370" t="s">
        <v>907</v>
      </c>
      <c r="G495" s="314" t="s">
        <v>590</v>
      </c>
      <c r="H495" s="968"/>
      <c r="I495" s="7"/>
      <c r="J495" s="73"/>
      <c r="K495" s="920" t="s">
        <v>957</v>
      </c>
      <c r="L495" s="70"/>
      <c r="M495" s="71"/>
      <c r="N495" s="11"/>
      <c r="O495" s="29"/>
      <c r="P495" s="30"/>
      <c r="Q495" s="14"/>
      <c r="R495" s="15"/>
      <c r="S495" s="16"/>
      <c r="T495" s="31"/>
      <c r="U495" s="14"/>
      <c r="V495" s="15"/>
      <c r="W495" s="16"/>
      <c r="X495" s="32"/>
      <c r="Y495" s="15"/>
      <c r="Z495" s="19"/>
      <c r="AA495" s="16"/>
      <c r="AB495" s="33"/>
      <c r="AC495" s="21"/>
      <c r="AD495" s="34"/>
      <c r="AE495" s="35"/>
      <c r="AF495" s="21"/>
      <c r="AG495" s="24"/>
      <c r="AH495" s="137"/>
    </row>
    <row r="496" spans="1:39" ht="43.2" outlineLevel="1">
      <c r="A496" s="277">
        <v>496</v>
      </c>
      <c r="B496" s="331"/>
      <c r="C496" s="321" t="s">
        <v>591</v>
      </c>
      <c r="D496" s="322" t="s">
        <v>819</v>
      </c>
      <c r="E496" s="312">
        <v>1</v>
      </c>
      <c r="F496" s="370" t="s">
        <v>592</v>
      </c>
      <c r="G496" s="314" t="s">
        <v>593</v>
      </c>
      <c r="H496" s="968"/>
      <c r="I496" s="7"/>
      <c r="J496" s="73"/>
      <c r="K496" s="920" t="s">
        <v>957</v>
      </c>
      <c r="L496" s="70"/>
      <c r="M496" s="71"/>
      <c r="N496" s="11"/>
      <c r="O496" s="29"/>
      <c r="P496" s="30"/>
      <c r="Q496" s="14"/>
      <c r="R496" s="15"/>
      <c r="S496" s="16"/>
      <c r="T496" s="31"/>
      <c r="U496" s="14"/>
      <c r="V496" s="15"/>
      <c r="W496" s="16"/>
      <c r="X496" s="32"/>
      <c r="Y496" s="15"/>
      <c r="Z496" s="19"/>
      <c r="AA496" s="16"/>
      <c r="AB496" s="33"/>
      <c r="AC496" s="21"/>
      <c r="AD496" s="34"/>
      <c r="AE496" s="35"/>
      <c r="AF496" s="21"/>
      <c r="AG496" s="24"/>
      <c r="AH496" s="137"/>
    </row>
    <row r="497" spans="1:39" ht="28.8" outlineLevel="1">
      <c r="A497" s="293">
        <v>497</v>
      </c>
      <c r="B497" s="331"/>
      <c r="C497" s="321" t="s">
        <v>594</v>
      </c>
      <c r="D497" s="322" t="s">
        <v>819</v>
      </c>
      <c r="E497" s="312">
        <v>1</v>
      </c>
      <c r="F497" s="370" t="s">
        <v>595</v>
      </c>
      <c r="G497" s="314" t="s">
        <v>596</v>
      </c>
      <c r="H497" s="968"/>
      <c r="I497" s="7"/>
      <c r="J497" s="73"/>
      <c r="K497" s="920" t="s">
        <v>957</v>
      </c>
      <c r="L497" s="70"/>
      <c r="M497" s="71"/>
      <c r="N497" s="11"/>
      <c r="O497" s="29"/>
      <c r="P497" s="30"/>
      <c r="Q497" s="14"/>
      <c r="R497" s="15"/>
      <c r="S497" s="16"/>
      <c r="T497" s="31"/>
      <c r="U497" s="14"/>
      <c r="V497" s="15"/>
      <c r="W497" s="16"/>
      <c r="X497" s="32"/>
      <c r="Y497" s="15"/>
      <c r="Z497" s="19"/>
      <c r="AA497" s="16"/>
      <c r="AB497" s="33"/>
      <c r="AC497" s="21"/>
      <c r="AD497" s="34"/>
      <c r="AE497" s="35"/>
      <c r="AF497" s="21"/>
      <c r="AG497" s="24"/>
      <c r="AH497" s="137"/>
    </row>
    <row r="498" spans="1:39" ht="58.2" outlineLevel="1" thickBot="1">
      <c r="A498" s="277">
        <v>498</v>
      </c>
      <c r="B498" s="331"/>
      <c r="C498" s="321" t="s">
        <v>517</v>
      </c>
      <c r="D498" s="325" t="s">
        <v>918</v>
      </c>
      <c r="E498" s="312">
        <v>1</v>
      </c>
      <c r="F498" s="485" t="s">
        <v>844</v>
      </c>
      <c r="G498" s="314" t="s">
        <v>519</v>
      </c>
      <c r="H498" s="968"/>
      <c r="I498" s="7"/>
      <c r="J498" s="138" t="s">
        <v>851</v>
      </c>
      <c r="K498" s="912" t="s">
        <v>922</v>
      </c>
      <c r="L498" s="70"/>
      <c r="M498" s="71"/>
      <c r="N498" s="11"/>
      <c r="O498" s="29"/>
      <c r="P498" s="30"/>
      <c r="Q498" s="14"/>
      <c r="R498" s="15"/>
      <c r="S498" s="16"/>
      <c r="T498" s="31"/>
      <c r="U498" s="14"/>
      <c r="V498" s="15"/>
      <c r="W498" s="16"/>
      <c r="X498" s="32"/>
      <c r="Y498" s="15"/>
      <c r="Z498" s="19"/>
      <c r="AA498" s="16"/>
      <c r="AB498" s="33"/>
      <c r="AC498" s="21"/>
      <c r="AD498" s="34"/>
      <c r="AE498" s="35"/>
      <c r="AF498" s="21"/>
      <c r="AG498" s="24"/>
      <c r="AH498" s="137"/>
    </row>
    <row r="499" spans="1:39" ht="58.2" outlineLevel="1" thickBot="1">
      <c r="A499" s="277">
        <v>499</v>
      </c>
      <c r="B499" s="428"/>
      <c r="C499" s="372" t="s">
        <v>520</v>
      </c>
      <c r="D499" s="325" t="s">
        <v>918</v>
      </c>
      <c r="E499" s="355">
        <v>1</v>
      </c>
      <c r="F499" s="486" t="s">
        <v>521</v>
      </c>
      <c r="G499" s="357" t="s">
        <v>522</v>
      </c>
      <c r="H499" s="965"/>
      <c r="I499" s="243"/>
      <c r="J499" s="262" t="s">
        <v>851</v>
      </c>
      <c r="K499" s="912" t="s">
        <v>922</v>
      </c>
      <c r="L499" s="141"/>
      <c r="M499" s="168"/>
      <c r="N499" s="77"/>
      <c r="O499" s="78"/>
      <c r="P499" s="79"/>
      <c r="Q499" s="80"/>
      <c r="R499" s="81"/>
      <c r="S499" s="82"/>
      <c r="T499" s="83"/>
      <c r="U499" s="80"/>
      <c r="V499" s="81"/>
      <c r="W499" s="82"/>
      <c r="X499" s="84"/>
      <c r="Y499" s="81"/>
      <c r="Z499" s="81"/>
      <c r="AA499" s="82"/>
      <c r="AB499" s="85"/>
      <c r="AC499" s="86"/>
      <c r="AD499" s="87"/>
      <c r="AE499" s="88"/>
      <c r="AF499" s="86"/>
      <c r="AG499" s="89"/>
      <c r="AH499" s="142"/>
    </row>
    <row r="500" spans="1:39" ht="28.2" customHeight="1" outlineLevel="1" thickBot="1">
      <c r="A500" s="277">
        <v>500</v>
      </c>
      <c r="B500" s="376"/>
      <c r="C500" s="781" t="s">
        <v>818</v>
      </c>
      <c r="D500" s="782"/>
      <c r="E500" s="782"/>
      <c r="F500" s="782"/>
      <c r="G500" s="783"/>
      <c r="H500" s="655">
        <f>COUNTIF(H485:H499,"x")</f>
        <v>0</v>
      </c>
      <c r="I500" s="654">
        <f>COUNTIF(I485:I499,"x")</f>
        <v>0</v>
      </c>
      <c r="J500" s="570"/>
      <c r="K500" s="570"/>
      <c r="L500" s="605"/>
      <c r="M500" s="568"/>
      <c r="N500" s="569"/>
      <c r="O500" s="570"/>
      <c r="P500" s="570"/>
      <c r="Q500" s="93"/>
      <c r="R500" s="92"/>
      <c r="S500" s="92"/>
      <c r="T500" s="93"/>
      <c r="U500" s="93"/>
      <c r="V500" s="92"/>
      <c r="W500" s="92"/>
      <c r="X500" s="93"/>
      <c r="Y500" s="93"/>
      <c r="Z500" s="92"/>
      <c r="AA500" s="92"/>
      <c r="AB500" s="93"/>
      <c r="AC500" s="91"/>
      <c r="AD500" s="94"/>
      <c r="AE500" s="95"/>
      <c r="AF500" s="91"/>
      <c r="AG500" s="94"/>
      <c r="AH500" s="96"/>
    </row>
    <row r="501" spans="1:39" ht="26.4" outlineLevel="1" thickBot="1">
      <c r="A501" s="278">
        <v>501</v>
      </c>
      <c r="B501" s="336"/>
      <c r="C501" s="815" t="s">
        <v>794</v>
      </c>
      <c r="D501" s="807"/>
      <c r="E501" s="807"/>
      <c r="F501" s="807"/>
      <c r="G501" s="808"/>
      <c r="H501" s="763" t="str">
        <f>IF(AND(H503="Erfüllt",I500&gt;=6),"Deutlich übererfüllt","Verfehlt")</f>
        <v>Verfehlt</v>
      </c>
      <c r="I501" s="764"/>
      <c r="J501" s="838" t="s">
        <v>859</v>
      </c>
      <c r="K501" s="618"/>
      <c r="L501" s="567"/>
      <c r="M501" s="574"/>
      <c r="N501" s="575"/>
      <c r="O501" s="565"/>
      <c r="P501" s="576"/>
      <c r="Q501" s="100"/>
      <c r="R501" s="101"/>
      <c r="S501" s="102"/>
      <c r="T501" s="99"/>
      <c r="U501" s="100"/>
      <c r="V501" s="101"/>
      <c r="W501" s="102"/>
      <c r="X501" s="99"/>
      <c r="Y501" s="100"/>
      <c r="Z501" s="101"/>
      <c r="AA501" s="102"/>
      <c r="AB501" s="103"/>
      <c r="AC501" s="98"/>
      <c r="AD501" s="146"/>
      <c r="AE501" s="99"/>
      <c r="AF501" s="98"/>
      <c r="AG501" s="106"/>
      <c r="AH501" s="263"/>
    </row>
    <row r="502" spans="1:39" ht="26.4" outlineLevel="1" thickBot="1">
      <c r="A502" s="277">
        <v>502</v>
      </c>
      <c r="B502" s="337"/>
      <c r="C502" s="809" t="s">
        <v>795</v>
      </c>
      <c r="D502" s="810"/>
      <c r="E502" s="810"/>
      <c r="F502" s="810"/>
      <c r="G502" s="811"/>
      <c r="H502" s="765" t="str">
        <f>IF(AND(H503="Erfüllt",I500&gt;=4),"Übererfüllt","Verfehlt")</f>
        <v>Verfehlt</v>
      </c>
      <c r="I502" s="766"/>
      <c r="J502" s="839"/>
      <c r="K502" s="573"/>
      <c r="L502" s="581"/>
      <c r="M502" s="568"/>
      <c r="N502" s="569"/>
      <c r="O502" s="582"/>
      <c r="P502" s="578"/>
      <c r="Q502" s="108"/>
      <c r="R502" s="102"/>
      <c r="S502" s="109"/>
      <c r="T502" s="105"/>
      <c r="U502" s="108"/>
      <c r="V502" s="102"/>
      <c r="W502" s="109"/>
      <c r="X502" s="105"/>
      <c r="Y502" s="108"/>
      <c r="Z502" s="102"/>
      <c r="AA502" s="109"/>
      <c r="AB502" s="110"/>
      <c r="AC502" s="91"/>
      <c r="AD502" s="104"/>
      <c r="AE502" s="105"/>
      <c r="AF502" s="91"/>
      <c r="AG502" s="106"/>
      <c r="AH502" s="188"/>
    </row>
    <row r="503" spans="1:39" ht="26.4" outlineLevel="1" thickBot="1">
      <c r="A503" s="277">
        <v>503</v>
      </c>
      <c r="B503" s="337"/>
      <c r="C503" s="809" t="s">
        <v>796</v>
      </c>
      <c r="D503" s="810"/>
      <c r="E503" s="810"/>
      <c r="F503" s="810"/>
      <c r="G503" s="811"/>
      <c r="H503" s="761" t="str">
        <f>IF(H500&gt;=3,"Erfüllt","Verfehlt")</f>
        <v>Verfehlt</v>
      </c>
      <c r="I503" s="762"/>
      <c r="J503" s="839"/>
      <c r="K503" s="573"/>
      <c r="L503" s="581"/>
      <c r="M503" s="568"/>
      <c r="N503" s="569"/>
      <c r="O503" s="582"/>
      <c r="P503" s="578"/>
      <c r="Q503" s="102"/>
      <c r="R503" s="111"/>
      <c r="S503" s="112"/>
      <c r="T503" s="105"/>
      <c r="U503" s="102"/>
      <c r="V503" s="111"/>
      <c r="W503" s="112"/>
      <c r="X503" s="105"/>
      <c r="Y503" s="102"/>
      <c r="Z503" s="111"/>
      <c r="AA503" s="112"/>
      <c r="AB503" s="110"/>
      <c r="AC503" s="91"/>
      <c r="AD503" s="104"/>
      <c r="AE503" s="105"/>
      <c r="AF503" s="91"/>
      <c r="AG503" s="106"/>
      <c r="AH503" s="188"/>
    </row>
    <row r="504" spans="1:39" ht="58.2" customHeight="1" outlineLevel="1" thickBot="1">
      <c r="A504" s="293">
        <v>504</v>
      </c>
      <c r="B504" s="490"/>
      <c r="C504" s="778" t="s">
        <v>863</v>
      </c>
      <c r="D504" s="779"/>
      <c r="E504" s="779"/>
      <c r="F504" s="779"/>
      <c r="G504" s="780"/>
      <c r="H504" s="679"/>
      <c r="I504" s="590"/>
      <c r="J504" s="588"/>
      <c r="K504" s="622"/>
      <c r="L504" s="591"/>
      <c r="M504" s="623"/>
      <c r="N504" s="624"/>
      <c r="O504" s="571"/>
      <c r="P504" s="572"/>
      <c r="Q504" s="264"/>
      <c r="R504" s="265"/>
      <c r="S504" s="265"/>
      <c r="T504" s="95"/>
      <c r="U504" s="264"/>
      <c r="V504" s="265"/>
      <c r="W504" s="265"/>
      <c r="X504" s="194"/>
      <c r="Y504" s="265"/>
      <c r="Z504" s="265"/>
      <c r="AA504" s="265"/>
      <c r="AB504" s="266"/>
      <c r="AC504" s="169"/>
      <c r="AD504" s="95"/>
      <c r="AE504" s="95"/>
      <c r="AF504" s="169"/>
      <c r="AG504" s="267"/>
      <c r="AH504" s="117"/>
    </row>
    <row r="505" spans="1:39" s="52" customFormat="1" ht="25.8" outlineLevel="1">
      <c r="A505" s="277">
        <v>505</v>
      </c>
      <c r="B505" s="387"/>
      <c r="C505" s="387"/>
      <c r="D505" s="341"/>
      <c r="E505" s="342"/>
      <c r="F505" s="342"/>
      <c r="G505" s="342"/>
      <c r="H505" s="592"/>
      <c r="I505" s="592"/>
      <c r="J505" s="340"/>
      <c r="K505" s="451"/>
      <c r="L505" s="342"/>
      <c r="M505" s="342"/>
      <c r="N505" s="387"/>
      <c r="O505" s="387"/>
      <c r="P505" s="342"/>
      <c r="Q505" s="120"/>
      <c r="R505" s="120"/>
      <c r="S505" s="120"/>
      <c r="T505" s="119"/>
      <c r="U505" s="120"/>
      <c r="V505" s="120"/>
      <c r="W505" s="120"/>
      <c r="X505" s="126"/>
      <c r="Y505" s="120"/>
      <c r="Z505" s="120"/>
      <c r="AA505" s="120"/>
      <c r="AB505" s="119"/>
      <c r="AC505" s="126"/>
      <c r="AD505" s="126"/>
      <c r="AE505" s="125"/>
      <c r="AF505" s="126"/>
      <c r="AG505" s="120"/>
      <c r="AH505" s="119"/>
      <c r="AI505" s="119"/>
      <c r="AJ505" s="119"/>
      <c r="AK505" s="119"/>
      <c r="AL505" s="119"/>
      <c r="AM505" s="119"/>
    </row>
    <row r="506" spans="1:39" ht="26.4" outlineLevel="1" thickBot="1">
      <c r="A506" s="277">
        <v>506</v>
      </c>
      <c r="B506" s="343"/>
      <c r="C506" s="339"/>
      <c r="D506" s="344"/>
      <c r="E506" s="345"/>
      <c r="F506" s="345"/>
      <c r="G506" s="345"/>
      <c r="H506" s="593"/>
      <c r="I506" s="593"/>
      <c r="J506" s="501"/>
      <c r="K506" s="367"/>
      <c r="L506" s="339"/>
      <c r="M506" s="387"/>
      <c r="N506" s="595"/>
      <c r="O506" s="339"/>
      <c r="P506" s="596"/>
      <c r="Q506" s="120"/>
      <c r="R506" s="120"/>
      <c r="S506" s="120"/>
      <c r="T506" s="128"/>
      <c r="U506" s="120"/>
      <c r="V506" s="120"/>
      <c r="W506" s="120"/>
      <c r="X506" s="128"/>
      <c r="Y506" s="120"/>
      <c r="Z506" s="121"/>
      <c r="AA506" s="121"/>
      <c r="AB506" s="124"/>
      <c r="AC506" s="124"/>
      <c r="AD506" s="124"/>
      <c r="AE506" s="125"/>
      <c r="AF506" s="124"/>
      <c r="AG506" s="129"/>
      <c r="AH506" s="126"/>
      <c r="AI506" s="119"/>
      <c r="AJ506" s="127"/>
      <c r="AK506" s="127"/>
      <c r="AL506" s="127"/>
      <c r="AM506" s="127"/>
    </row>
    <row r="507" spans="1:39" ht="26.4" outlineLevel="1" thickBot="1">
      <c r="A507" s="277">
        <v>507</v>
      </c>
      <c r="B507" s="346" t="s">
        <v>597</v>
      </c>
      <c r="C507" s="347"/>
      <c r="D507" s="348"/>
      <c r="E507" s="349"/>
      <c r="F507" s="350"/>
      <c r="G507" s="491"/>
      <c r="H507" s="597" t="s">
        <v>813</v>
      </c>
      <c r="I507" s="598" t="s">
        <v>812</v>
      </c>
      <c r="J507" s="599"/>
      <c r="K507" s="600"/>
      <c r="L507" s="347"/>
      <c r="M507" s="601"/>
      <c r="N507" s="347"/>
      <c r="O507" s="347"/>
      <c r="P507" s="602"/>
      <c r="Q507" s="182"/>
      <c r="R507" s="183"/>
      <c r="S507" s="183"/>
      <c r="T507" s="184"/>
      <c r="U507" s="133"/>
      <c r="V507" s="134"/>
      <c r="W507" s="134"/>
      <c r="X507" s="135"/>
      <c r="Y507" s="134"/>
      <c r="Z507" s="136"/>
      <c r="AA507" s="136"/>
      <c r="AB507" s="130"/>
      <c r="AC507" s="130"/>
      <c r="AD507" s="131"/>
      <c r="AE507" s="132"/>
      <c r="AF507" s="130"/>
      <c r="AG507" s="134"/>
      <c r="AH507" s="135"/>
    </row>
    <row r="508" spans="1:39" ht="28.8" outlineLevel="1">
      <c r="A508" s="278">
        <v>508</v>
      </c>
      <c r="B508" s="330"/>
      <c r="C508" s="306" t="s">
        <v>598</v>
      </c>
      <c r="D508" s="307" t="s">
        <v>817</v>
      </c>
      <c r="E508" s="308">
        <v>1</v>
      </c>
      <c r="F508" s="412" t="s">
        <v>599</v>
      </c>
      <c r="G508" s="310" t="s">
        <v>600</v>
      </c>
      <c r="H508" s="7"/>
      <c r="I508" s="959"/>
      <c r="J508" s="166"/>
      <c r="K508" s="905" t="s">
        <v>958</v>
      </c>
      <c r="L508" s="70"/>
      <c r="M508" s="71"/>
      <c r="N508" s="11"/>
      <c r="O508" s="12"/>
      <c r="P508" s="13"/>
      <c r="Q508" s="14"/>
      <c r="R508" s="15"/>
      <c r="S508" s="16"/>
      <c r="T508" s="17"/>
      <c r="U508" s="14"/>
      <c r="V508" s="15"/>
      <c r="W508" s="16"/>
      <c r="X508" s="18"/>
      <c r="Y508" s="15"/>
      <c r="Z508" s="19"/>
      <c r="AA508" s="16"/>
      <c r="AB508" s="20"/>
      <c r="AC508" s="21"/>
      <c r="AD508" s="22"/>
      <c r="AE508" s="23"/>
      <c r="AF508" s="21"/>
      <c r="AG508" s="24"/>
      <c r="AH508" s="137"/>
    </row>
    <row r="509" spans="1:39" ht="28.8" outlineLevel="1">
      <c r="A509" s="277">
        <v>509</v>
      </c>
      <c r="B509" s="331"/>
      <c r="C509" s="321" t="s">
        <v>601</v>
      </c>
      <c r="D509" s="322" t="s">
        <v>819</v>
      </c>
      <c r="E509" s="312">
        <v>2</v>
      </c>
      <c r="F509" s="412" t="s">
        <v>599</v>
      </c>
      <c r="G509" s="314" t="s">
        <v>602</v>
      </c>
      <c r="H509" s="959"/>
      <c r="I509" s="7"/>
      <c r="J509" s="49"/>
      <c r="K509" s="905" t="s">
        <v>958</v>
      </c>
      <c r="L509" s="70"/>
      <c r="M509" s="71"/>
      <c r="N509" s="11"/>
      <c r="O509" s="29"/>
      <c r="P509" s="30"/>
      <c r="Q509" s="14"/>
      <c r="R509" s="15"/>
      <c r="S509" s="16"/>
      <c r="T509" s="31"/>
      <c r="U509" s="14"/>
      <c r="V509" s="15"/>
      <c r="W509" s="16"/>
      <c r="X509" s="32"/>
      <c r="Y509" s="15"/>
      <c r="Z509" s="19"/>
      <c r="AA509" s="16"/>
      <c r="AB509" s="33"/>
      <c r="AC509" s="21"/>
      <c r="AD509" s="34"/>
      <c r="AE509" s="35"/>
      <c r="AF509" s="21"/>
      <c r="AG509" s="24"/>
      <c r="AH509" s="137"/>
    </row>
    <row r="510" spans="1:39" ht="28.8" outlineLevel="1">
      <c r="A510" s="277">
        <v>510</v>
      </c>
      <c r="B510" s="331"/>
      <c r="C510" s="321" t="s">
        <v>603</v>
      </c>
      <c r="D510" s="322" t="s">
        <v>819</v>
      </c>
      <c r="E510" s="312">
        <v>2</v>
      </c>
      <c r="F510" s="412" t="s">
        <v>599</v>
      </c>
      <c r="G510" s="314" t="s">
        <v>604</v>
      </c>
      <c r="H510" s="959"/>
      <c r="I510" s="7"/>
      <c r="J510" s="49"/>
      <c r="K510" s="905" t="s">
        <v>958</v>
      </c>
      <c r="L510" s="70"/>
      <c r="M510" s="71"/>
      <c r="N510" s="11"/>
      <c r="O510" s="29"/>
      <c r="P510" s="30"/>
      <c r="Q510" s="14"/>
      <c r="R510" s="15"/>
      <c r="S510" s="16"/>
      <c r="T510" s="31"/>
      <c r="U510" s="14"/>
      <c r="V510" s="15"/>
      <c r="W510" s="16"/>
      <c r="X510" s="32"/>
      <c r="Y510" s="15"/>
      <c r="Z510" s="19"/>
      <c r="AA510" s="16"/>
      <c r="AB510" s="33"/>
      <c r="AC510" s="21"/>
      <c r="AD510" s="34"/>
      <c r="AE510" s="35"/>
      <c r="AF510" s="21"/>
      <c r="AG510" s="24"/>
      <c r="AH510" s="137"/>
    </row>
    <row r="511" spans="1:39" ht="28.8" outlineLevel="1">
      <c r="A511" s="293">
        <v>511</v>
      </c>
      <c r="B511" s="331"/>
      <c r="C511" s="321" t="s">
        <v>605</v>
      </c>
      <c r="D511" s="322" t="s">
        <v>819</v>
      </c>
      <c r="E511" s="312">
        <v>2</v>
      </c>
      <c r="F511" s="412" t="s">
        <v>599</v>
      </c>
      <c r="G511" s="314" t="s">
        <v>606</v>
      </c>
      <c r="H511" s="959"/>
      <c r="I511" s="7"/>
      <c r="J511" s="49"/>
      <c r="K511" s="905" t="s">
        <v>958</v>
      </c>
      <c r="L511" s="70"/>
      <c r="M511" s="71"/>
      <c r="N511" s="11"/>
      <c r="O511" s="29"/>
      <c r="P511" s="30"/>
      <c r="Q511" s="14"/>
      <c r="R511" s="15"/>
      <c r="S511" s="16"/>
      <c r="T511" s="31"/>
      <c r="U511" s="14"/>
      <c r="V511" s="15"/>
      <c r="W511" s="16"/>
      <c r="X511" s="32"/>
      <c r="Y511" s="15"/>
      <c r="Z511" s="19"/>
      <c r="AA511" s="16"/>
      <c r="AB511" s="33"/>
      <c r="AC511" s="21"/>
      <c r="AD511" s="34"/>
      <c r="AE511" s="35"/>
      <c r="AF511" s="21"/>
      <c r="AG511" s="24"/>
      <c r="AH511" s="137"/>
    </row>
    <row r="512" spans="1:39" ht="28.8" outlineLevel="1">
      <c r="A512" s="277">
        <v>512</v>
      </c>
      <c r="B512" s="331"/>
      <c r="C512" s="321" t="s">
        <v>607</v>
      </c>
      <c r="D512" s="322" t="s">
        <v>819</v>
      </c>
      <c r="E512" s="312">
        <v>2</v>
      </c>
      <c r="F512" s="412" t="s">
        <v>599</v>
      </c>
      <c r="G512" s="314" t="s">
        <v>608</v>
      </c>
      <c r="H512" s="959"/>
      <c r="I512" s="7"/>
      <c r="J512" s="49"/>
      <c r="K512" s="905" t="s">
        <v>958</v>
      </c>
      <c r="L512" s="70"/>
      <c r="M512" s="71"/>
      <c r="N512" s="11"/>
      <c r="O512" s="29"/>
      <c r="P512" s="30"/>
      <c r="Q512" s="14"/>
      <c r="R512" s="15"/>
      <c r="S512" s="16"/>
      <c r="T512" s="31"/>
      <c r="U512" s="14"/>
      <c r="V512" s="15"/>
      <c r="W512" s="16"/>
      <c r="X512" s="32"/>
      <c r="Y512" s="15"/>
      <c r="Z512" s="19"/>
      <c r="AA512" s="16"/>
      <c r="AB512" s="33"/>
      <c r="AC512" s="21"/>
      <c r="AD512" s="34"/>
      <c r="AE512" s="35"/>
      <c r="AF512" s="21"/>
      <c r="AG512" s="24"/>
      <c r="AH512" s="137"/>
    </row>
    <row r="513" spans="1:39" ht="43.2" outlineLevel="1">
      <c r="A513" s="277">
        <v>513</v>
      </c>
      <c r="B513" s="331"/>
      <c r="C513" s="311" t="s">
        <v>609</v>
      </c>
      <c r="D513" s="307" t="s">
        <v>817</v>
      </c>
      <c r="E513" s="312">
        <v>1</v>
      </c>
      <c r="F513" s="370" t="s">
        <v>610</v>
      </c>
      <c r="G513" s="314" t="s">
        <v>611</v>
      </c>
      <c r="H513" s="7"/>
      <c r="I513" s="959"/>
      <c r="J513" s="49"/>
      <c r="K513" s="905" t="s">
        <v>958</v>
      </c>
      <c r="L513" s="70"/>
      <c r="M513" s="71"/>
      <c r="N513" s="11"/>
      <c r="O513" s="29"/>
      <c r="P513" s="30"/>
      <c r="Q513" s="14"/>
      <c r="R513" s="15"/>
      <c r="S513" s="16"/>
      <c r="T513" s="31"/>
      <c r="U513" s="14"/>
      <c r="V513" s="15"/>
      <c r="W513" s="16"/>
      <c r="X513" s="32"/>
      <c r="Y513" s="15"/>
      <c r="Z513" s="19"/>
      <c r="AA513" s="16"/>
      <c r="AB513" s="33"/>
      <c r="AC513" s="21"/>
      <c r="AD513" s="34"/>
      <c r="AE513" s="35"/>
      <c r="AF513" s="21"/>
      <c r="AG513" s="24"/>
      <c r="AH513" s="137"/>
    </row>
    <row r="514" spans="1:39" ht="43.8" outlineLevel="1" thickBot="1">
      <c r="A514" s="277">
        <v>514</v>
      </c>
      <c r="B514" s="331"/>
      <c r="C514" s="372" t="s">
        <v>612</v>
      </c>
      <c r="D514" s="322" t="s">
        <v>819</v>
      </c>
      <c r="E514" s="355">
        <v>1</v>
      </c>
      <c r="F514" s="374" t="s">
        <v>610</v>
      </c>
      <c r="G514" s="357" t="s">
        <v>613</v>
      </c>
      <c r="H514" s="952"/>
      <c r="I514" s="205"/>
      <c r="J514" s="160"/>
      <c r="K514" s="907" t="s">
        <v>958</v>
      </c>
      <c r="L514" s="141"/>
      <c r="M514" s="168"/>
      <c r="N514" s="77"/>
      <c r="O514" s="78"/>
      <c r="P514" s="79"/>
      <c r="Q514" s="80"/>
      <c r="R514" s="81"/>
      <c r="S514" s="82"/>
      <c r="T514" s="83"/>
      <c r="U514" s="80"/>
      <c r="V514" s="81"/>
      <c r="W514" s="82"/>
      <c r="X514" s="84"/>
      <c r="Y514" s="81"/>
      <c r="Z514" s="81"/>
      <c r="AA514" s="82"/>
      <c r="AB514" s="85"/>
      <c r="AC514" s="86"/>
      <c r="AD514" s="87"/>
      <c r="AE514" s="88"/>
      <c r="AF514" s="86"/>
      <c r="AG514" s="89"/>
      <c r="AH514" s="142"/>
    </row>
    <row r="515" spans="1:39" ht="28.2" customHeight="1" outlineLevel="1" thickBot="1">
      <c r="A515" s="278">
        <v>515</v>
      </c>
      <c r="B515" s="376"/>
      <c r="C515" s="781" t="s">
        <v>818</v>
      </c>
      <c r="D515" s="782"/>
      <c r="E515" s="782"/>
      <c r="F515" s="782"/>
      <c r="G515" s="783"/>
      <c r="H515" s="655">
        <f>COUNTIF(H508:H514,"x")</f>
        <v>0</v>
      </c>
      <c r="I515" s="654">
        <f>COUNTIF(I508:I514,"x")</f>
        <v>0</v>
      </c>
      <c r="J515" s="570"/>
      <c r="K515" s="570"/>
      <c r="L515" s="605"/>
      <c r="M515" s="568"/>
      <c r="N515" s="569"/>
      <c r="O515" s="570"/>
      <c r="P515" s="570"/>
      <c r="Q515" s="93"/>
      <c r="R515" s="92"/>
      <c r="S515" s="92"/>
      <c r="T515" s="93"/>
      <c r="U515" s="93"/>
      <c r="V515" s="92"/>
      <c r="W515" s="92"/>
      <c r="X515" s="93"/>
      <c r="Y515" s="93"/>
      <c r="Z515" s="92"/>
      <c r="AA515" s="92"/>
      <c r="AB515" s="93"/>
      <c r="AC515" s="91"/>
      <c r="AD515" s="94"/>
      <c r="AE515" s="95"/>
      <c r="AF515" s="91"/>
      <c r="AG515" s="94"/>
      <c r="AH515" s="96"/>
    </row>
    <row r="516" spans="1:39" ht="26.4" outlineLevel="1" thickBot="1">
      <c r="A516" s="277">
        <v>516</v>
      </c>
      <c r="B516" s="336"/>
      <c r="C516" s="815" t="s">
        <v>797</v>
      </c>
      <c r="D516" s="807"/>
      <c r="E516" s="807"/>
      <c r="F516" s="807"/>
      <c r="G516" s="808"/>
      <c r="H516" s="763" t="str">
        <f>IF(AND(H518="Erfüllt",I515&gt;=5),"Deutlich übererfüllt","Verfehlt")</f>
        <v>Verfehlt</v>
      </c>
      <c r="I516" s="764"/>
      <c r="J516" s="838" t="s">
        <v>859</v>
      </c>
      <c r="K516" s="618"/>
      <c r="L516" s="567"/>
      <c r="M516" s="574"/>
      <c r="N516" s="575"/>
      <c r="O516" s="565"/>
      <c r="P516" s="576"/>
      <c r="Q516" s="100"/>
      <c r="R516" s="101"/>
      <c r="S516" s="102"/>
      <c r="T516" s="99"/>
      <c r="U516" s="100"/>
      <c r="V516" s="101"/>
      <c r="W516" s="102"/>
      <c r="X516" s="99"/>
      <c r="Y516" s="100"/>
      <c r="Z516" s="101"/>
      <c r="AA516" s="102"/>
      <c r="AB516" s="103"/>
      <c r="AC516" s="98"/>
      <c r="AD516" s="146"/>
      <c r="AE516" s="99"/>
      <c r="AF516" s="98"/>
      <c r="AG516" s="106"/>
      <c r="AH516" s="147"/>
    </row>
    <row r="517" spans="1:39" ht="26.4" outlineLevel="1" thickBot="1">
      <c r="A517" s="277">
        <v>517</v>
      </c>
      <c r="B517" s="337"/>
      <c r="C517" s="809" t="s">
        <v>798</v>
      </c>
      <c r="D517" s="810"/>
      <c r="E517" s="810"/>
      <c r="F517" s="810"/>
      <c r="G517" s="811"/>
      <c r="H517" s="765" t="str">
        <f>IF(AND(H518="Erfüllt",I515&gt;=3),"Übererfüllt","Verfehlt")</f>
        <v>Verfehlt</v>
      </c>
      <c r="I517" s="766"/>
      <c r="J517" s="839"/>
      <c r="K517" s="573"/>
      <c r="L517" s="581"/>
      <c r="M517" s="568"/>
      <c r="N517" s="569"/>
      <c r="O517" s="582"/>
      <c r="P517" s="578"/>
      <c r="Q517" s="108"/>
      <c r="R517" s="102"/>
      <c r="S517" s="109"/>
      <c r="T517" s="105"/>
      <c r="U517" s="108"/>
      <c r="V517" s="102"/>
      <c r="W517" s="109"/>
      <c r="X517" s="105"/>
      <c r="Y517" s="108"/>
      <c r="Z517" s="102"/>
      <c r="AA517" s="109"/>
      <c r="AB517" s="110"/>
      <c r="AC517" s="91"/>
      <c r="AD517" s="104"/>
      <c r="AE517" s="105"/>
      <c r="AF517" s="91"/>
      <c r="AG517" s="106"/>
      <c r="AH517" s="107"/>
    </row>
    <row r="518" spans="1:39" ht="26.4" outlineLevel="1" thickBot="1">
      <c r="A518" s="293">
        <v>518</v>
      </c>
      <c r="B518" s="377"/>
      <c r="C518" s="830" t="s">
        <v>799</v>
      </c>
      <c r="D518" s="790"/>
      <c r="E518" s="790"/>
      <c r="F518" s="790"/>
      <c r="G518" s="791"/>
      <c r="H518" s="761" t="str">
        <f>IF(H515&gt;=2,"Erfüllt","Verfehlt")</f>
        <v>Verfehlt</v>
      </c>
      <c r="I518" s="762"/>
      <c r="J518" s="890"/>
      <c r="K518" s="619"/>
      <c r="L518" s="585"/>
      <c r="M518" s="586"/>
      <c r="N518" s="587"/>
      <c r="O518" s="656"/>
      <c r="P518" s="620"/>
      <c r="Q518" s="102"/>
      <c r="R518" s="111"/>
      <c r="S518" s="112"/>
      <c r="T518" s="105"/>
      <c r="U518" s="102"/>
      <c r="V518" s="111"/>
      <c r="W518" s="112"/>
      <c r="X518" s="105"/>
      <c r="Y518" s="102"/>
      <c r="Z518" s="111"/>
      <c r="AA518" s="112"/>
      <c r="AB518" s="214"/>
      <c r="AC518" s="113"/>
      <c r="AD518" s="162"/>
      <c r="AE518" s="163"/>
      <c r="AF518" s="113"/>
      <c r="AG518" s="106"/>
      <c r="AH518" s="164"/>
    </row>
    <row r="519" spans="1:39" s="52" customFormat="1" ht="25.8" outlineLevel="1">
      <c r="A519" s="277">
        <v>519</v>
      </c>
      <c r="B519" s="387"/>
      <c r="C519" s="387"/>
      <c r="D519" s="341"/>
      <c r="E519" s="342"/>
      <c r="F519" s="342"/>
      <c r="G519" s="342"/>
      <c r="H519" s="592"/>
      <c r="I519" s="592"/>
      <c r="J519" s="340"/>
      <c r="K519" s="451"/>
      <c r="L519" s="342"/>
      <c r="M519" s="342"/>
      <c r="N519" s="387"/>
      <c r="O519" s="387"/>
      <c r="P519" s="342"/>
      <c r="Q519" s="120"/>
      <c r="R519" s="120"/>
      <c r="S519" s="120"/>
      <c r="T519" s="119"/>
      <c r="U519" s="120"/>
      <c r="V519" s="120"/>
      <c r="W519" s="120"/>
      <c r="X519" s="126"/>
      <c r="Y519" s="120"/>
      <c r="Z519" s="120"/>
      <c r="AA519" s="120"/>
      <c r="AB519" s="119"/>
      <c r="AC519" s="126"/>
      <c r="AD519" s="126"/>
      <c r="AE519" s="125"/>
      <c r="AF519" s="126"/>
      <c r="AG519" s="120"/>
      <c r="AH519" s="119"/>
      <c r="AI519" s="119"/>
      <c r="AJ519" s="119"/>
      <c r="AK519" s="119"/>
      <c r="AL519" s="119"/>
      <c r="AM519" s="119"/>
    </row>
    <row r="520" spans="1:39" ht="26.4" outlineLevel="1" thickBot="1">
      <c r="A520" s="277">
        <v>520</v>
      </c>
      <c r="B520" s="343"/>
      <c r="C520" s="339"/>
      <c r="D520" s="344"/>
      <c r="E520" s="345"/>
      <c r="F520" s="345"/>
      <c r="G520" s="345"/>
      <c r="H520" s="593"/>
      <c r="I520" s="593"/>
      <c r="J520" s="501"/>
      <c r="K520" s="367"/>
      <c r="L520" s="339"/>
      <c r="M520" s="387"/>
      <c r="N520" s="595"/>
      <c r="O520" s="339"/>
      <c r="P520" s="596"/>
      <c r="Q520" s="120"/>
      <c r="R520" s="120"/>
      <c r="S520" s="120"/>
      <c r="T520" s="128"/>
      <c r="U520" s="120"/>
      <c r="V520" s="120"/>
      <c r="W520" s="120"/>
      <c r="X520" s="128"/>
      <c r="Y520" s="120"/>
      <c r="Z520" s="121"/>
      <c r="AA520" s="121"/>
      <c r="AB520" s="124"/>
      <c r="AC520" s="124"/>
      <c r="AD520" s="124"/>
      <c r="AE520" s="125"/>
      <c r="AF520" s="124"/>
      <c r="AG520" s="129"/>
      <c r="AH520" s="126"/>
      <c r="AI520" s="119"/>
      <c r="AJ520" s="127"/>
      <c r="AK520" s="127"/>
      <c r="AL520" s="127"/>
      <c r="AM520" s="127"/>
    </row>
    <row r="521" spans="1:39" ht="26.4" outlineLevel="1" thickBot="1">
      <c r="A521" s="277">
        <v>521</v>
      </c>
      <c r="B521" s="492" t="s">
        <v>879</v>
      </c>
      <c r="C521" s="347"/>
      <c r="D521" s="348"/>
      <c r="E521" s="349"/>
      <c r="F521" s="350"/>
      <c r="G521" s="491"/>
      <c r="H521" s="597" t="s">
        <v>813</v>
      </c>
      <c r="I521" s="598" t="s">
        <v>812</v>
      </c>
      <c r="J521" s="599"/>
      <c r="K521" s="600"/>
      <c r="L521" s="347"/>
      <c r="M521" s="601"/>
      <c r="N521" s="347"/>
      <c r="O521" s="347"/>
      <c r="P521" s="602"/>
      <c r="Q521" s="182"/>
      <c r="R521" s="183"/>
      <c r="S521" s="183"/>
      <c r="T521" s="184"/>
      <c r="U521" s="133"/>
      <c r="V521" s="134"/>
      <c r="W521" s="134"/>
      <c r="X521" s="135"/>
      <c r="Y521" s="134"/>
      <c r="Z521" s="136"/>
      <c r="AA521" s="136"/>
      <c r="AB521" s="130"/>
      <c r="AC521" s="130"/>
      <c r="AD521" s="131"/>
      <c r="AE521" s="132"/>
      <c r="AF521" s="130"/>
      <c r="AG521" s="134"/>
      <c r="AH521" s="135"/>
    </row>
    <row r="522" spans="1:39" ht="43.2" outlineLevel="1">
      <c r="A522" s="278">
        <v>522</v>
      </c>
      <c r="B522" s="758" t="s">
        <v>17</v>
      </c>
      <c r="C522" s="306" t="s">
        <v>614</v>
      </c>
      <c r="D522" s="403" t="s">
        <v>817</v>
      </c>
      <c r="E522" s="308">
        <v>3</v>
      </c>
      <c r="F522" s="309" t="s">
        <v>615</v>
      </c>
      <c r="G522" s="310" t="s">
        <v>616</v>
      </c>
      <c r="H522" s="167"/>
      <c r="I522" s="951"/>
      <c r="J522" s="8" t="s">
        <v>852</v>
      </c>
      <c r="K522" s="905" t="s">
        <v>959</v>
      </c>
      <c r="L522" s="70"/>
      <c r="M522" s="71"/>
      <c r="N522" s="11"/>
      <c r="O522" s="12"/>
      <c r="P522" s="13"/>
      <c r="Q522" s="14"/>
      <c r="R522" s="15"/>
      <c r="S522" s="16"/>
      <c r="T522" s="17"/>
      <c r="U522" s="14"/>
      <c r="V522" s="15"/>
      <c r="W522" s="16"/>
      <c r="X522" s="18"/>
      <c r="Y522" s="15"/>
      <c r="Z522" s="19"/>
      <c r="AA522" s="16"/>
      <c r="AB522" s="20"/>
      <c r="AC522" s="21"/>
      <c r="AD522" s="22"/>
      <c r="AE522" s="23"/>
      <c r="AF522" s="21"/>
      <c r="AG522" s="24"/>
      <c r="AH522" s="137"/>
    </row>
    <row r="523" spans="1:39" ht="43.2" outlineLevel="1">
      <c r="A523" s="277">
        <v>523</v>
      </c>
      <c r="B523" s="759"/>
      <c r="C523" s="321" t="s">
        <v>617</v>
      </c>
      <c r="D523" s="322" t="s">
        <v>819</v>
      </c>
      <c r="E523" s="312">
        <v>3</v>
      </c>
      <c r="F523" s="309" t="s">
        <v>615</v>
      </c>
      <c r="G523" s="314" t="s">
        <v>618</v>
      </c>
      <c r="H523" s="951"/>
      <c r="I523" s="7"/>
      <c r="J523" s="49"/>
      <c r="K523" s="905" t="s">
        <v>959</v>
      </c>
      <c r="L523" s="70"/>
      <c r="M523" s="71"/>
      <c r="N523" s="11"/>
      <c r="O523" s="29"/>
      <c r="P523" s="30"/>
      <c r="Q523" s="14"/>
      <c r="R523" s="15"/>
      <c r="S523" s="16"/>
      <c r="T523" s="31"/>
      <c r="U523" s="14"/>
      <c r="V523" s="15"/>
      <c r="W523" s="16"/>
      <c r="X523" s="32"/>
      <c r="Y523" s="15"/>
      <c r="Z523" s="19"/>
      <c r="AA523" s="16"/>
      <c r="AB523" s="33"/>
      <c r="AC523" s="21"/>
      <c r="AD523" s="34"/>
      <c r="AE523" s="35"/>
      <c r="AF523" s="21"/>
      <c r="AG523" s="24"/>
      <c r="AH523" s="137"/>
    </row>
    <row r="524" spans="1:39" ht="43.2" outlineLevel="1">
      <c r="A524" s="277">
        <v>524</v>
      </c>
      <c r="B524" s="759"/>
      <c r="C524" s="311" t="s">
        <v>619</v>
      </c>
      <c r="D524" s="381" t="s">
        <v>826</v>
      </c>
      <c r="E524" s="312">
        <v>2</v>
      </c>
      <c r="F524" s="309" t="s">
        <v>615</v>
      </c>
      <c r="G524" s="411" t="s">
        <v>620</v>
      </c>
      <c r="H524" s="167"/>
      <c r="I524" s="951"/>
      <c r="J524" s="49"/>
      <c r="K524" s="905" t="s">
        <v>959</v>
      </c>
      <c r="L524" s="70"/>
      <c r="M524" s="71"/>
      <c r="N524" s="11"/>
      <c r="O524" s="29"/>
      <c r="P524" s="30"/>
      <c r="Q524" s="14"/>
      <c r="R524" s="15"/>
      <c r="S524" s="16"/>
      <c r="T524" s="31"/>
      <c r="U524" s="14"/>
      <c r="V524" s="15"/>
      <c r="W524" s="16"/>
      <c r="X524" s="32"/>
      <c r="Y524" s="15"/>
      <c r="Z524" s="19"/>
      <c r="AA524" s="16"/>
      <c r="AB524" s="33"/>
      <c r="AC524" s="21"/>
      <c r="AD524" s="34"/>
      <c r="AE524" s="35"/>
      <c r="AF524" s="21"/>
      <c r="AG524" s="24"/>
      <c r="AH524" s="137"/>
    </row>
    <row r="525" spans="1:39" ht="28.8" outlineLevel="1">
      <c r="A525" s="293">
        <v>525</v>
      </c>
      <c r="B525" s="759"/>
      <c r="C525" s="321" t="s">
        <v>621</v>
      </c>
      <c r="D525" s="322" t="s">
        <v>819</v>
      </c>
      <c r="E525" s="312">
        <v>2</v>
      </c>
      <c r="F525" s="309" t="s">
        <v>615</v>
      </c>
      <c r="G525" s="314" t="s">
        <v>622</v>
      </c>
      <c r="H525" s="951"/>
      <c r="I525" s="7"/>
      <c r="J525" s="49"/>
      <c r="K525" s="905" t="s">
        <v>959</v>
      </c>
      <c r="L525" s="70"/>
      <c r="M525" s="71"/>
      <c r="N525" s="11"/>
      <c r="O525" s="29"/>
      <c r="P525" s="30"/>
      <c r="Q525" s="14"/>
      <c r="R525" s="15"/>
      <c r="S525" s="16"/>
      <c r="T525" s="31"/>
      <c r="U525" s="14"/>
      <c r="V525" s="15"/>
      <c r="W525" s="16"/>
      <c r="X525" s="32"/>
      <c r="Y525" s="15"/>
      <c r="Z525" s="19"/>
      <c r="AA525" s="16"/>
      <c r="AB525" s="33"/>
      <c r="AC525" s="21"/>
      <c r="AD525" s="34"/>
      <c r="AE525" s="35"/>
      <c r="AF525" s="21"/>
      <c r="AG525" s="24"/>
      <c r="AH525" s="137"/>
    </row>
    <row r="526" spans="1:39" ht="28.8" outlineLevel="1">
      <c r="A526" s="277">
        <v>526</v>
      </c>
      <c r="B526" s="759"/>
      <c r="C526" s="321" t="s">
        <v>623</v>
      </c>
      <c r="D526" s="322" t="s">
        <v>819</v>
      </c>
      <c r="E526" s="312">
        <v>2</v>
      </c>
      <c r="F526" s="309" t="s">
        <v>615</v>
      </c>
      <c r="G526" s="314" t="s">
        <v>620</v>
      </c>
      <c r="H526" s="951"/>
      <c r="I526" s="7"/>
      <c r="J526" s="49"/>
      <c r="K526" s="905" t="s">
        <v>959</v>
      </c>
      <c r="L526" s="70"/>
      <c r="M526" s="71"/>
      <c r="N526" s="11"/>
      <c r="O526" s="29"/>
      <c r="P526" s="30"/>
      <c r="Q526" s="14"/>
      <c r="R526" s="15"/>
      <c r="S526" s="16"/>
      <c r="T526" s="31"/>
      <c r="U526" s="14"/>
      <c r="V526" s="15"/>
      <c r="W526" s="16"/>
      <c r="X526" s="32"/>
      <c r="Y526" s="15"/>
      <c r="Z526" s="19"/>
      <c r="AA526" s="16"/>
      <c r="AB526" s="33"/>
      <c r="AC526" s="21"/>
      <c r="AD526" s="34"/>
      <c r="AE526" s="35"/>
      <c r="AF526" s="21"/>
      <c r="AG526" s="24"/>
      <c r="AH526" s="137"/>
    </row>
    <row r="527" spans="1:39" ht="43.2" outlineLevel="1">
      <c r="A527" s="277">
        <v>527</v>
      </c>
      <c r="B527" s="759"/>
      <c r="C527" s="311" t="s">
        <v>624</v>
      </c>
      <c r="D527" s="307" t="s">
        <v>817</v>
      </c>
      <c r="E527" s="312">
        <v>1</v>
      </c>
      <c r="F527" s="320" t="s">
        <v>625</v>
      </c>
      <c r="G527" s="314" t="s">
        <v>626</v>
      </c>
      <c r="H527" s="7"/>
      <c r="I527" s="951"/>
      <c r="J527" s="8" t="s">
        <v>852</v>
      </c>
      <c r="K527" s="905" t="s">
        <v>959</v>
      </c>
      <c r="L527" s="70"/>
      <c r="M527" s="71"/>
      <c r="N527" s="11"/>
      <c r="O527" s="29"/>
      <c r="P527" s="30"/>
      <c r="Q527" s="14"/>
      <c r="R527" s="15"/>
      <c r="S527" s="16"/>
      <c r="T527" s="31"/>
      <c r="U527" s="14"/>
      <c r="V527" s="15"/>
      <c r="W527" s="16"/>
      <c r="X527" s="32"/>
      <c r="Y527" s="15"/>
      <c r="Z527" s="19"/>
      <c r="AA527" s="16"/>
      <c r="AB527" s="33"/>
      <c r="AC527" s="21"/>
      <c r="AD527" s="34"/>
      <c r="AE527" s="35"/>
      <c r="AF527" s="21"/>
      <c r="AG527" s="24"/>
      <c r="AH527" s="137"/>
    </row>
    <row r="528" spans="1:39" ht="43.2" outlineLevel="1">
      <c r="A528" s="277">
        <v>528</v>
      </c>
      <c r="B528" s="759"/>
      <c r="C528" s="321" t="s">
        <v>627</v>
      </c>
      <c r="D528" s="322" t="s">
        <v>819</v>
      </c>
      <c r="E528" s="312">
        <v>1</v>
      </c>
      <c r="F528" s="320" t="s">
        <v>625</v>
      </c>
      <c r="G528" s="314" t="s">
        <v>626</v>
      </c>
      <c r="H528" s="951"/>
      <c r="I528" s="7"/>
      <c r="J528" s="49"/>
      <c r="K528" s="905" t="s">
        <v>959</v>
      </c>
      <c r="L528" s="70"/>
      <c r="M528" s="71"/>
      <c r="N528" s="11"/>
      <c r="O528" s="29"/>
      <c r="P528" s="30"/>
      <c r="Q528" s="14"/>
      <c r="R528" s="15"/>
      <c r="S528" s="16"/>
      <c r="T528" s="31"/>
      <c r="U528" s="14"/>
      <c r="V528" s="15"/>
      <c r="W528" s="16"/>
      <c r="X528" s="32"/>
      <c r="Y528" s="15"/>
      <c r="Z528" s="19"/>
      <c r="AA528" s="16"/>
      <c r="AB528" s="33"/>
      <c r="AC528" s="21"/>
      <c r="AD528" s="34"/>
      <c r="AE528" s="35"/>
      <c r="AF528" s="21"/>
      <c r="AG528" s="24"/>
      <c r="AH528" s="137"/>
    </row>
    <row r="529" spans="1:34" ht="28.8" outlineLevel="1">
      <c r="A529" s="278">
        <v>529</v>
      </c>
      <c r="B529" s="759"/>
      <c r="C529" s="311" t="s">
        <v>628</v>
      </c>
      <c r="D529" s="307" t="s">
        <v>817</v>
      </c>
      <c r="E529" s="312">
        <v>1</v>
      </c>
      <c r="F529" s="320" t="s">
        <v>629</v>
      </c>
      <c r="G529" s="314" t="s">
        <v>630</v>
      </c>
      <c r="H529" s="7"/>
      <c r="I529" s="951"/>
      <c r="J529" s="8" t="s">
        <v>852</v>
      </c>
      <c r="K529" s="905" t="s">
        <v>959</v>
      </c>
      <c r="L529" s="70"/>
      <c r="M529" s="71"/>
      <c r="N529" s="11"/>
      <c r="O529" s="29"/>
      <c r="P529" s="30"/>
      <c r="Q529" s="14"/>
      <c r="R529" s="15"/>
      <c r="S529" s="16"/>
      <c r="T529" s="31"/>
      <c r="U529" s="14"/>
      <c r="V529" s="15"/>
      <c r="W529" s="16"/>
      <c r="X529" s="32"/>
      <c r="Y529" s="15"/>
      <c r="Z529" s="19"/>
      <c r="AA529" s="16"/>
      <c r="AB529" s="33"/>
      <c r="AC529" s="21"/>
      <c r="AD529" s="34"/>
      <c r="AE529" s="35"/>
      <c r="AF529" s="21"/>
      <c r="AG529" s="24"/>
      <c r="AH529" s="137"/>
    </row>
    <row r="530" spans="1:34" ht="28.8" outlineLevel="1">
      <c r="A530" s="277">
        <v>530</v>
      </c>
      <c r="B530" s="759"/>
      <c r="C530" s="321" t="s">
        <v>631</v>
      </c>
      <c r="D530" s="322" t="s">
        <v>819</v>
      </c>
      <c r="E530" s="312">
        <v>1</v>
      </c>
      <c r="F530" s="320" t="s">
        <v>629</v>
      </c>
      <c r="G530" s="314" t="s">
        <v>630</v>
      </c>
      <c r="H530" s="951"/>
      <c r="I530" s="7"/>
      <c r="J530" s="49"/>
      <c r="K530" s="905" t="s">
        <v>959</v>
      </c>
      <c r="L530" s="70"/>
      <c r="M530" s="71"/>
      <c r="N530" s="11"/>
      <c r="O530" s="29"/>
      <c r="P530" s="30"/>
      <c r="Q530" s="14"/>
      <c r="R530" s="15"/>
      <c r="S530" s="16"/>
      <c r="T530" s="31"/>
      <c r="U530" s="14"/>
      <c r="V530" s="15"/>
      <c r="W530" s="16"/>
      <c r="X530" s="32"/>
      <c r="Y530" s="15"/>
      <c r="Z530" s="19"/>
      <c r="AA530" s="16"/>
      <c r="AB530" s="33"/>
      <c r="AC530" s="21"/>
      <c r="AD530" s="34"/>
      <c r="AE530" s="35"/>
      <c r="AF530" s="21"/>
      <c r="AG530" s="24"/>
      <c r="AH530" s="137"/>
    </row>
    <row r="531" spans="1:34" ht="28.8" outlineLevel="1">
      <c r="A531" s="277">
        <v>531</v>
      </c>
      <c r="B531" s="759"/>
      <c r="C531" s="321" t="s">
        <v>632</v>
      </c>
      <c r="D531" s="322" t="s">
        <v>819</v>
      </c>
      <c r="E531" s="312">
        <v>1</v>
      </c>
      <c r="F531" s="320" t="s">
        <v>629</v>
      </c>
      <c r="G531" s="314" t="s">
        <v>630</v>
      </c>
      <c r="H531" s="951"/>
      <c r="I531" s="7"/>
      <c r="J531" s="49"/>
      <c r="K531" s="905" t="s">
        <v>959</v>
      </c>
      <c r="L531" s="70"/>
      <c r="M531" s="71"/>
      <c r="N531" s="11"/>
      <c r="O531" s="29"/>
      <c r="P531" s="30"/>
      <c r="Q531" s="14"/>
      <c r="R531" s="15"/>
      <c r="S531" s="16"/>
      <c r="T531" s="31"/>
      <c r="U531" s="14"/>
      <c r="V531" s="15"/>
      <c r="W531" s="16"/>
      <c r="X531" s="32"/>
      <c r="Y531" s="15"/>
      <c r="Z531" s="19"/>
      <c r="AA531" s="16"/>
      <c r="AB531" s="33"/>
      <c r="AC531" s="21"/>
      <c r="AD531" s="34"/>
      <c r="AE531" s="35"/>
      <c r="AF531" s="21"/>
      <c r="AG531" s="24"/>
      <c r="AH531" s="137"/>
    </row>
    <row r="532" spans="1:34" ht="28.8" outlineLevel="1">
      <c r="A532" s="293">
        <v>532</v>
      </c>
      <c r="B532" s="759"/>
      <c r="C532" s="311" t="s">
        <v>633</v>
      </c>
      <c r="D532" s="307" t="s">
        <v>817</v>
      </c>
      <c r="E532" s="312">
        <v>1</v>
      </c>
      <c r="F532" s="320" t="s">
        <v>634</v>
      </c>
      <c r="G532" s="314" t="s">
        <v>635</v>
      </c>
      <c r="H532" s="7"/>
      <c r="I532" s="951"/>
      <c r="J532" s="8" t="s">
        <v>852</v>
      </c>
      <c r="K532" s="905" t="s">
        <v>959</v>
      </c>
      <c r="L532" s="70"/>
      <c r="M532" s="71"/>
      <c r="N532" s="11"/>
      <c r="O532" s="29"/>
      <c r="P532" s="30"/>
      <c r="Q532" s="14"/>
      <c r="R532" s="15"/>
      <c r="S532" s="16"/>
      <c r="T532" s="31"/>
      <c r="U532" s="14"/>
      <c r="V532" s="15"/>
      <c r="W532" s="16"/>
      <c r="X532" s="32"/>
      <c r="Y532" s="15"/>
      <c r="Z532" s="19"/>
      <c r="AA532" s="16"/>
      <c r="AB532" s="33"/>
      <c r="AC532" s="21"/>
      <c r="AD532" s="34"/>
      <c r="AE532" s="35"/>
      <c r="AF532" s="21"/>
      <c r="AG532" s="24"/>
      <c r="AH532" s="137"/>
    </row>
    <row r="533" spans="1:34" ht="28.8" outlineLevel="1">
      <c r="A533" s="277">
        <v>533</v>
      </c>
      <c r="B533" s="759"/>
      <c r="C533" s="321" t="s">
        <v>636</v>
      </c>
      <c r="D533" s="322" t="s">
        <v>819</v>
      </c>
      <c r="E533" s="312">
        <v>1</v>
      </c>
      <c r="F533" s="320" t="s">
        <v>634</v>
      </c>
      <c r="G533" s="314" t="s">
        <v>635</v>
      </c>
      <c r="H533" s="951"/>
      <c r="I533" s="7"/>
      <c r="J533" s="49"/>
      <c r="K533" s="905" t="s">
        <v>959</v>
      </c>
      <c r="L533" s="70"/>
      <c r="M533" s="71"/>
      <c r="N533" s="11"/>
      <c r="O533" s="29"/>
      <c r="P533" s="30"/>
      <c r="Q533" s="14"/>
      <c r="R533" s="15"/>
      <c r="S533" s="16"/>
      <c r="T533" s="31"/>
      <c r="U533" s="14"/>
      <c r="V533" s="15"/>
      <c r="W533" s="16"/>
      <c r="X533" s="32"/>
      <c r="Y533" s="15"/>
      <c r="Z533" s="19"/>
      <c r="AA533" s="16"/>
      <c r="AB533" s="33"/>
      <c r="AC533" s="21"/>
      <c r="AD533" s="34"/>
      <c r="AE533" s="35"/>
      <c r="AF533" s="21"/>
      <c r="AG533" s="24"/>
      <c r="AH533" s="137"/>
    </row>
    <row r="534" spans="1:34" ht="28.8" outlineLevel="1">
      <c r="A534" s="277">
        <v>534</v>
      </c>
      <c r="B534" s="759"/>
      <c r="C534" s="311" t="s">
        <v>637</v>
      </c>
      <c r="D534" s="307" t="s">
        <v>817</v>
      </c>
      <c r="E534" s="312">
        <v>1</v>
      </c>
      <c r="F534" s="320" t="s">
        <v>638</v>
      </c>
      <c r="G534" s="314" t="s">
        <v>639</v>
      </c>
      <c r="H534" s="7"/>
      <c r="I534" s="951"/>
      <c r="J534" s="8" t="s">
        <v>852</v>
      </c>
      <c r="K534" s="905" t="s">
        <v>959</v>
      </c>
      <c r="L534" s="70"/>
      <c r="M534" s="71"/>
      <c r="N534" s="11"/>
      <c r="O534" s="29"/>
      <c r="P534" s="30"/>
      <c r="Q534" s="14"/>
      <c r="R534" s="15"/>
      <c r="S534" s="16"/>
      <c r="T534" s="31"/>
      <c r="U534" s="14"/>
      <c r="V534" s="15"/>
      <c r="W534" s="16"/>
      <c r="X534" s="32"/>
      <c r="Y534" s="15"/>
      <c r="Z534" s="19"/>
      <c r="AA534" s="16"/>
      <c r="AB534" s="33"/>
      <c r="AC534" s="21"/>
      <c r="AD534" s="34"/>
      <c r="AE534" s="35"/>
      <c r="AF534" s="21"/>
      <c r="AG534" s="24"/>
      <c r="AH534" s="137"/>
    </row>
    <row r="535" spans="1:34" ht="28.8" outlineLevel="1">
      <c r="A535" s="277">
        <v>535</v>
      </c>
      <c r="B535" s="759"/>
      <c r="C535" s="311" t="s">
        <v>640</v>
      </c>
      <c r="D535" s="307" t="s">
        <v>817</v>
      </c>
      <c r="E535" s="312">
        <v>1</v>
      </c>
      <c r="F535" s="320" t="s">
        <v>641</v>
      </c>
      <c r="G535" s="314" t="s">
        <v>642</v>
      </c>
      <c r="H535" s="7"/>
      <c r="I535" s="951"/>
      <c r="J535" s="8" t="s">
        <v>852</v>
      </c>
      <c r="K535" s="905" t="s">
        <v>959</v>
      </c>
      <c r="L535" s="70"/>
      <c r="M535" s="71"/>
      <c r="N535" s="11"/>
      <c r="O535" s="29"/>
      <c r="P535" s="30"/>
      <c r="Q535" s="14"/>
      <c r="R535" s="15"/>
      <c r="S535" s="16"/>
      <c r="T535" s="31"/>
      <c r="U535" s="14"/>
      <c r="V535" s="15"/>
      <c r="W535" s="16"/>
      <c r="X535" s="32"/>
      <c r="Y535" s="15"/>
      <c r="Z535" s="19"/>
      <c r="AA535" s="16"/>
      <c r="AB535" s="33"/>
      <c r="AC535" s="21"/>
      <c r="AD535" s="34"/>
      <c r="AE535" s="35"/>
      <c r="AF535" s="21"/>
      <c r="AG535" s="24"/>
      <c r="AH535" s="137"/>
    </row>
    <row r="536" spans="1:34" ht="28.8" outlineLevel="1">
      <c r="A536" s="278">
        <v>536</v>
      </c>
      <c r="B536" s="759"/>
      <c r="C536" s="321" t="s">
        <v>643</v>
      </c>
      <c r="D536" s="322" t="s">
        <v>819</v>
      </c>
      <c r="E536" s="312">
        <v>1</v>
      </c>
      <c r="F536" s="320" t="s">
        <v>641</v>
      </c>
      <c r="G536" s="314" t="s">
        <v>644</v>
      </c>
      <c r="H536" s="951"/>
      <c r="I536" s="7"/>
      <c r="J536" s="49"/>
      <c r="K536" s="905" t="s">
        <v>959</v>
      </c>
      <c r="L536" s="70"/>
      <c r="M536" s="71"/>
      <c r="N536" s="11"/>
      <c r="O536" s="29"/>
      <c r="P536" s="30"/>
      <c r="Q536" s="14"/>
      <c r="R536" s="15"/>
      <c r="S536" s="16"/>
      <c r="T536" s="31"/>
      <c r="U536" s="14"/>
      <c r="V536" s="15"/>
      <c r="W536" s="16"/>
      <c r="X536" s="32"/>
      <c r="Y536" s="15"/>
      <c r="Z536" s="19"/>
      <c r="AA536" s="16"/>
      <c r="AB536" s="33"/>
      <c r="AC536" s="21"/>
      <c r="AD536" s="34"/>
      <c r="AE536" s="35"/>
      <c r="AF536" s="21"/>
      <c r="AG536" s="24"/>
      <c r="AH536" s="137"/>
    </row>
    <row r="537" spans="1:34" ht="28.8" outlineLevel="1">
      <c r="A537" s="277">
        <v>537</v>
      </c>
      <c r="B537" s="759"/>
      <c r="C537" s="311" t="s">
        <v>645</v>
      </c>
      <c r="D537" s="307" t="s">
        <v>817</v>
      </c>
      <c r="E537" s="312">
        <v>1</v>
      </c>
      <c r="F537" s="320" t="s">
        <v>646</v>
      </c>
      <c r="G537" s="314" t="s">
        <v>647</v>
      </c>
      <c r="H537" s="7"/>
      <c r="I537" s="951"/>
      <c r="J537" s="8" t="s">
        <v>852</v>
      </c>
      <c r="K537" s="905" t="s">
        <v>959</v>
      </c>
      <c r="L537" s="70"/>
      <c r="M537" s="71"/>
      <c r="N537" s="11"/>
      <c r="O537" s="29"/>
      <c r="P537" s="30"/>
      <c r="Q537" s="14"/>
      <c r="R537" s="15"/>
      <c r="S537" s="16"/>
      <c r="T537" s="31"/>
      <c r="U537" s="14"/>
      <c r="V537" s="15"/>
      <c r="W537" s="16"/>
      <c r="X537" s="32"/>
      <c r="Y537" s="15"/>
      <c r="Z537" s="19"/>
      <c r="AA537" s="16"/>
      <c r="AB537" s="33"/>
      <c r="AC537" s="21"/>
      <c r="AD537" s="34"/>
      <c r="AE537" s="35"/>
      <c r="AF537" s="21"/>
      <c r="AG537" s="24"/>
      <c r="AH537" s="137"/>
    </row>
    <row r="538" spans="1:34" ht="28.8" outlineLevel="1">
      <c r="A538" s="277">
        <v>538</v>
      </c>
      <c r="B538" s="759"/>
      <c r="C538" s="321" t="s">
        <v>648</v>
      </c>
      <c r="D538" s="322" t="s">
        <v>819</v>
      </c>
      <c r="E538" s="312">
        <v>1</v>
      </c>
      <c r="F538" s="320" t="s">
        <v>646</v>
      </c>
      <c r="G538" s="314" t="s">
        <v>649</v>
      </c>
      <c r="H538" s="951"/>
      <c r="I538" s="7"/>
      <c r="J538" s="49"/>
      <c r="K538" s="905" t="s">
        <v>959</v>
      </c>
      <c r="L538" s="70"/>
      <c r="M538" s="71"/>
      <c r="N538" s="11"/>
      <c r="O538" s="29"/>
      <c r="P538" s="30"/>
      <c r="Q538" s="14"/>
      <c r="R538" s="15"/>
      <c r="S538" s="16"/>
      <c r="T538" s="31"/>
      <c r="U538" s="14"/>
      <c r="V538" s="15"/>
      <c r="W538" s="16"/>
      <c r="X538" s="32"/>
      <c r="Y538" s="15"/>
      <c r="Z538" s="19"/>
      <c r="AA538" s="16"/>
      <c r="AB538" s="33"/>
      <c r="AC538" s="21"/>
      <c r="AD538" s="34"/>
      <c r="AE538" s="35"/>
      <c r="AF538" s="21"/>
      <c r="AG538" s="24"/>
      <c r="AH538" s="137"/>
    </row>
    <row r="539" spans="1:34" ht="28.8" outlineLevel="1">
      <c r="A539" s="293">
        <v>539</v>
      </c>
      <c r="B539" s="759"/>
      <c r="C539" s="311" t="s">
        <v>650</v>
      </c>
      <c r="D539" s="307" t="s">
        <v>817</v>
      </c>
      <c r="E539" s="312">
        <v>1</v>
      </c>
      <c r="F539" s="320" t="s">
        <v>651</v>
      </c>
      <c r="G539" s="314" t="s">
        <v>652</v>
      </c>
      <c r="H539" s="7"/>
      <c r="I539" s="951"/>
      <c r="J539" s="8" t="s">
        <v>852</v>
      </c>
      <c r="K539" s="905" t="s">
        <v>959</v>
      </c>
      <c r="L539" s="70"/>
      <c r="M539" s="71"/>
      <c r="N539" s="11"/>
      <c r="O539" s="29"/>
      <c r="P539" s="30"/>
      <c r="Q539" s="14"/>
      <c r="R539" s="15"/>
      <c r="S539" s="16"/>
      <c r="T539" s="31"/>
      <c r="U539" s="14"/>
      <c r="V539" s="15"/>
      <c r="W539" s="16"/>
      <c r="X539" s="32"/>
      <c r="Y539" s="15"/>
      <c r="Z539" s="19"/>
      <c r="AA539" s="16"/>
      <c r="AB539" s="33"/>
      <c r="AC539" s="21"/>
      <c r="AD539" s="34"/>
      <c r="AE539" s="35"/>
      <c r="AF539" s="21"/>
      <c r="AG539" s="24"/>
      <c r="AH539" s="137"/>
    </row>
    <row r="540" spans="1:34" ht="25.8" outlineLevel="1">
      <c r="A540" s="277">
        <v>540</v>
      </c>
      <c r="B540" s="759"/>
      <c r="C540" s="321" t="s">
        <v>653</v>
      </c>
      <c r="D540" s="322" t="s">
        <v>819</v>
      </c>
      <c r="E540" s="312">
        <v>1</v>
      </c>
      <c r="F540" s="320" t="s">
        <v>651</v>
      </c>
      <c r="G540" s="314" t="s">
        <v>652</v>
      </c>
      <c r="H540" s="951"/>
      <c r="I540" s="7"/>
      <c r="J540" s="49"/>
      <c r="K540" s="905" t="s">
        <v>959</v>
      </c>
      <c r="L540" s="70"/>
      <c r="M540" s="71"/>
      <c r="N540" s="11"/>
      <c r="O540" s="29"/>
      <c r="P540" s="30"/>
      <c r="Q540" s="14"/>
      <c r="R540" s="15"/>
      <c r="S540" s="16"/>
      <c r="T540" s="31"/>
      <c r="U540" s="14"/>
      <c r="V540" s="15"/>
      <c r="W540" s="16"/>
      <c r="X540" s="32"/>
      <c r="Y540" s="15"/>
      <c r="Z540" s="19"/>
      <c r="AA540" s="16"/>
      <c r="AB540" s="33"/>
      <c r="AC540" s="21"/>
      <c r="AD540" s="34"/>
      <c r="AE540" s="35"/>
      <c r="AF540" s="21"/>
      <c r="AG540" s="24"/>
      <c r="AH540" s="137"/>
    </row>
    <row r="541" spans="1:34" ht="28.8" outlineLevel="1">
      <c r="A541" s="277">
        <v>541</v>
      </c>
      <c r="B541" s="759"/>
      <c r="C541" s="311" t="s">
        <v>654</v>
      </c>
      <c r="D541" s="307" t="s">
        <v>817</v>
      </c>
      <c r="E541" s="312">
        <v>1</v>
      </c>
      <c r="F541" s="320" t="s">
        <v>655</v>
      </c>
      <c r="G541" s="314" t="s">
        <v>656</v>
      </c>
      <c r="H541" s="7"/>
      <c r="I541" s="951"/>
      <c r="J541" s="8" t="s">
        <v>852</v>
      </c>
      <c r="K541" s="905" t="s">
        <v>959</v>
      </c>
      <c r="L541" s="70"/>
      <c r="M541" s="71"/>
      <c r="N541" s="11"/>
      <c r="O541" s="29"/>
      <c r="P541" s="30"/>
      <c r="Q541" s="14"/>
      <c r="R541" s="15"/>
      <c r="S541" s="16"/>
      <c r="T541" s="31"/>
      <c r="U541" s="14"/>
      <c r="V541" s="15"/>
      <c r="W541" s="16"/>
      <c r="X541" s="32"/>
      <c r="Y541" s="15"/>
      <c r="Z541" s="19"/>
      <c r="AA541" s="16"/>
      <c r="AB541" s="33"/>
      <c r="AC541" s="21"/>
      <c r="AD541" s="34"/>
      <c r="AE541" s="35"/>
      <c r="AF541" s="21"/>
      <c r="AG541" s="24"/>
      <c r="AH541" s="137"/>
    </row>
    <row r="542" spans="1:34" ht="28.8" outlineLevel="1">
      <c r="A542" s="277">
        <v>542</v>
      </c>
      <c r="B542" s="759"/>
      <c r="C542" s="321" t="s">
        <v>657</v>
      </c>
      <c r="D542" s="322" t="s">
        <v>819</v>
      </c>
      <c r="E542" s="312">
        <v>1</v>
      </c>
      <c r="F542" s="320" t="s">
        <v>655</v>
      </c>
      <c r="G542" s="314" t="s">
        <v>656</v>
      </c>
      <c r="H542" s="951"/>
      <c r="I542" s="7"/>
      <c r="J542" s="49"/>
      <c r="K542" s="905" t="s">
        <v>959</v>
      </c>
      <c r="L542" s="70"/>
      <c r="M542" s="71"/>
      <c r="N542" s="11"/>
      <c r="O542" s="29"/>
      <c r="P542" s="30"/>
      <c r="Q542" s="14"/>
      <c r="R542" s="15"/>
      <c r="S542" s="16"/>
      <c r="T542" s="31"/>
      <c r="U542" s="14"/>
      <c r="V542" s="15"/>
      <c r="W542" s="16"/>
      <c r="X542" s="32"/>
      <c r="Y542" s="15"/>
      <c r="Z542" s="19"/>
      <c r="AA542" s="16"/>
      <c r="AB542" s="33"/>
      <c r="AC542" s="21"/>
      <c r="AD542" s="34"/>
      <c r="AE542" s="35"/>
      <c r="AF542" s="21"/>
      <c r="AG542" s="24"/>
      <c r="AH542" s="137"/>
    </row>
    <row r="543" spans="1:34" ht="28.8" outlineLevel="1">
      <c r="A543" s="278">
        <v>543</v>
      </c>
      <c r="B543" s="759"/>
      <c r="C543" s="321" t="s">
        <v>658</v>
      </c>
      <c r="D543" s="322" t="s">
        <v>819</v>
      </c>
      <c r="E543" s="312">
        <v>1</v>
      </c>
      <c r="F543" s="320" t="s">
        <v>655</v>
      </c>
      <c r="G543" s="314" t="s">
        <v>656</v>
      </c>
      <c r="H543" s="951"/>
      <c r="I543" s="7"/>
      <c r="J543" s="49"/>
      <c r="K543" s="905" t="s">
        <v>959</v>
      </c>
      <c r="L543" s="70"/>
      <c r="M543" s="71"/>
      <c r="N543" s="11"/>
      <c r="O543" s="29"/>
      <c r="P543" s="30"/>
      <c r="Q543" s="14"/>
      <c r="R543" s="15"/>
      <c r="S543" s="16"/>
      <c r="T543" s="31"/>
      <c r="U543" s="14"/>
      <c r="V543" s="15"/>
      <c r="W543" s="16"/>
      <c r="X543" s="32"/>
      <c r="Y543" s="15"/>
      <c r="Z543" s="19"/>
      <c r="AA543" s="16"/>
      <c r="AB543" s="33"/>
      <c r="AC543" s="21"/>
      <c r="AD543" s="34"/>
      <c r="AE543" s="35"/>
      <c r="AF543" s="21"/>
      <c r="AG543" s="24"/>
      <c r="AH543" s="137"/>
    </row>
    <row r="544" spans="1:34" ht="29.4" outlineLevel="1" thickBot="1">
      <c r="A544" s="277">
        <v>544</v>
      </c>
      <c r="B544" s="820"/>
      <c r="C544" s="422" t="s">
        <v>659</v>
      </c>
      <c r="D544" s="423" t="s">
        <v>817</v>
      </c>
      <c r="E544" s="355">
        <v>1</v>
      </c>
      <c r="F544" s="385" t="s">
        <v>660</v>
      </c>
      <c r="G544" s="357" t="s">
        <v>661</v>
      </c>
      <c r="H544" s="268"/>
      <c r="I544" s="961"/>
      <c r="J544" s="8" t="s">
        <v>852</v>
      </c>
      <c r="K544" s="907" t="s">
        <v>959</v>
      </c>
      <c r="L544" s="141"/>
      <c r="M544" s="168"/>
      <c r="N544" s="77"/>
      <c r="O544" s="78"/>
      <c r="P544" s="79"/>
      <c r="Q544" s="80"/>
      <c r="R544" s="81"/>
      <c r="S544" s="82"/>
      <c r="T544" s="83"/>
      <c r="U544" s="80"/>
      <c r="V544" s="81"/>
      <c r="W544" s="82"/>
      <c r="X544" s="84"/>
      <c r="Y544" s="81"/>
      <c r="Z544" s="81"/>
      <c r="AA544" s="82"/>
      <c r="AB544" s="85"/>
      <c r="AC544" s="86"/>
      <c r="AD544" s="87"/>
      <c r="AE544" s="88"/>
      <c r="AF544" s="86"/>
      <c r="AG544" s="89"/>
      <c r="AH544" s="142"/>
    </row>
    <row r="545" spans="1:39" ht="36" customHeight="1" outlineLevel="1" thickBot="1">
      <c r="A545" s="277">
        <v>545</v>
      </c>
      <c r="B545" s="376"/>
      <c r="C545" s="781" t="s">
        <v>848</v>
      </c>
      <c r="D545" s="782"/>
      <c r="E545" s="782"/>
      <c r="F545" s="782"/>
      <c r="G545" s="783"/>
      <c r="H545" s="563">
        <f>COUNTIF(H522:H544,"x")-IF(AND(H522="x",H524="x"),1,0)</f>
        <v>0</v>
      </c>
      <c r="I545" s="564">
        <f>COUNTIF(I522:I544,"x")</f>
        <v>0</v>
      </c>
      <c r="J545" s="684"/>
      <c r="K545" s="570"/>
      <c r="L545" s="605"/>
      <c r="M545" s="568"/>
      <c r="N545" s="569"/>
      <c r="O545" s="570"/>
      <c r="P545" s="570"/>
      <c r="Q545" s="93"/>
      <c r="R545" s="92"/>
      <c r="S545" s="92"/>
      <c r="T545" s="93"/>
      <c r="U545" s="93"/>
      <c r="V545" s="92"/>
      <c r="W545" s="92"/>
      <c r="X545" s="93"/>
      <c r="Y545" s="93"/>
      <c r="Z545" s="92"/>
      <c r="AA545" s="92"/>
      <c r="AB545" s="93"/>
      <c r="AC545" s="91"/>
      <c r="AD545" s="94"/>
      <c r="AE545" s="95"/>
      <c r="AF545" s="91"/>
      <c r="AG545" s="94"/>
      <c r="AH545" s="96"/>
    </row>
    <row r="546" spans="1:39" ht="26.4" outlineLevel="1" thickBot="1">
      <c r="A546" s="293">
        <v>546</v>
      </c>
      <c r="B546" s="336"/>
      <c r="C546" s="806" t="s">
        <v>800</v>
      </c>
      <c r="D546" s="807"/>
      <c r="E546" s="807"/>
      <c r="F546" s="807"/>
      <c r="G546" s="808"/>
      <c r="H546" s="763" t="str">
        <f>IF(AND(H548="Erfüllt",H545+I545-IF(AND(H548="Erfüllt",H545=9,I545&gt;=2),2,0)&gt;=17),"Deutlich übererfüllt","Verfehlt")</f>
        <v>Verfehlt</v>
      </c>
      <c r="I546" s="764"/>
      <c r="J546" s="838" t="s">
        <v>859</v>
      </c>
      <c r="K546" s="685"/>
      <c r="L546" s="567"/>
      <c r="M546" s="574"/>
      <c r="N546" s="575"/>
      <c r="O546" s="565"/>
      <c r="P546" s="576"/>
      <c r="Q546" s="100"/>
      <c r="R546" s="101"/>
      <c r="S546" s="102"/>
      <c r="T546" s="99"/>
      <c r="U546" s="100"/>
      <c r="V546" s="101"/>
      <c r="W546" s="102"/>
      <c r="X546" s="99"/>
      <c r="Y546" s="100"/>
      <c r="Z546" s="101"/>
      <c r="AA546" s="102"/>
      <c r="AB546" s="103"/>
      <c r="AC546" s="98"/>
      <c r="AD546" s="146"/>
      <c r="AE546" s="99"/>
      <c r="AF546" s="98"/>
      <c r="AG546" s="106"/>
      <c r="AH546" s="147"/>
    </row>
    <row r="547" spans="1:39" ht="31.8" customHeight="1" outlineLevel="1" thickBot="1">
      <c r="A547" s="277">
        <v>547</v>
      </c>
      <c r="B547" s="337"/>
      <c r="C547" s="821" t="s">
        <v>801</v>
      </c>
      <c r="D547" s="810"/>
      <c r="E547" s="810"/>
      <c r="F547" s="810"/>
      <c r="G547" s="811"/>
      <c r="H547" s="765" t="str">
        <f>IF(AND(H548="Erfüllt",H545+I545-IF(AND(H548="Erfüllt",H545=9,I545&gt;=2),2,0)&gt;=15),"Übererfüllt","Verfehlt")</f>
        <v>Verfehlt</v>
      </c>
      <c r="I547" s="766"/>
      <c r="J547" s="839"/>
      <c r="K547" s="686"/>
      <c r="L547" s="581"/>
      <c r="M547" s="568"/>
      <c r="N547" s="569"/>
      <c r="O547" s="582"/>
      <c r="P547" s="578"/>
      <c r="Q547" s="108"/>
      <c r="R547" s="102"/>
      <c r="S547" s="109"/>
      <c r="T547" s="105"/>
      <c r="U547" s="108"/>
      <c r="V547" s="102"/>
      <c r="W547" s="109"/>
      <c r="X547" s="105"/>
      <c r="Y547" s="108"/>
      <c r="Z547" s="102"/>
      <c r="AA547" s="109"/>
      <c r="AB547" s="110"/>
      <c r="AC547" s="91"/>
      <c r="AD547" s="104"/>
      <c r="AE547" s="105"/>
      <c r="AF547" s="91"/>
      <c r="AG547" s="106"/>
      <c r="AH547" s="107"/>
    </row>
    <row r="548" spans="1:39" ht="79.8" customHeight="1" outlineLevel="1" thickBot="1">
      <c r="A548" s="277">
        <v>548</v>
      </c>
      <c r="B548" s="386"/>
      <c r="C548" s="769" t="s">
        <v>802</v>
      </c>
      <c r="D548" s="770"/>
      <c r="E548" s="770"/>
      <c r="F548" s="770"/>
      <c r="G548" s="771"/>
      <c r="H548" s="767" t="str">
        <f>IF(OR(H545&gt;=10,AND(H545&gt;=9,I545&gt;=2)),"Erfüllt","Verfehlt")</f>
        <v>Verfehlt</v>
      </c>
      <c r="I548" s="768"/>
      <c r="J548" s="890"/>
      <c r="K548" s="622"/>
      <c r="L548" s="591"/>
      <c r="M548" s="623"/>
      <c r="N548" s="624"/>
      <c r="O548" s="571"/>
      <c r="P548" s="572"/>
      <c r="Q548" s="102"/>
      <c r="R548" s="111"/>
      <c r="S548" s="112"/>
      <c r="T548" s="105"/>
      <c r="U548" s="102"/>
      <c r="V548" s="111"/>
      <c r="W548" s="112"/>
      <c r="X548" s="105"/>
      <c r="Y548" s="102"/>
      <c r="Z548" s="111"/>
      <c r="AA548" s="112"/>
      <c r="AB548" s="161"/>
      <c r="AC548" s="169"/>
      <c r="AD548" s="95"/>
      <c r="AE548" s="95"/>
      <c r="AF548" s="169"/>
      <c r="AG548" s="106"/>
      <c r="AH548" s="170"/>
    </row>
    <row r="549" spans="1:39" s="52" customFormat="1" ht="25.8" outlineLevel="1">
      <c r="A549" s="277">
        <v>549</v>
      </c>
      <c r="B549" s="387"/>
      <c r="C549" s="387"/>
      <c r="D549" s="341"/>
      <c r="E549" s="342"/>
      <c r="F549" s="493"/>
      <c r="G549" s="970"/>
      <c r="H549" s="592"/>
      <c r="I549" s="592"/>
      <c r="J549" s="340"/>
      <c r="K549" s="451"/>
      <c r="L549" s="342"/>
      <c r="M549" s="342"/>
      <c r="N549" s="387"/>
      <c r="O549" s="387"/>
      <c r="P549" s="342"/>
      <c r="Q549" s="120"/>
      <c r="R549" s="120"/>
      <c r="S549" s="120"/>
      <c r="T549" s="119"/>
      <c r="U549" s="120"/>
      <c r="V549" s="120"/>
      <c r="W549" s="120"/>
      <c r="X549" s="126"/>
      <c r="Y549" s="120"/>
      <c r="Z549" s="120"/>
      <c r="AA549" s="120"/>
      <c r="AB549" s="119"/>
      <c r="AC549" s="126"/>
      <c r="AD549" s="126"/>
      <c r="AE549" s="125"/>
      <c r="AF549" s="126"/>
      <c r="AG549" s="120"/>
      <c r="AH549" s="119"/>
      <c r="AI549" s="119"/>
      <c r="AJ549" s="119"/>
      <c r="AK549" s="119"/>
      <c r="AL549" s="119"/>
      <c r="AM549" s="119"/>
    </row>
    <row r="550" spans="1:39" ht="26.4" outlineLevel="1" thickBot="1">
      <c r="A550" s="278">
        <v>550</v>
      </c>
      <c r="B550" s="343"/>
      <c r="C550" s="339"/>
      <c r="D550" s="344"/>
      <c r="E550" s="345"/>
      <c r="F550" s="345"/>
      <c r="G550" s="345"/>
      <c r="H550" s="593"/>
      <c r="I550" s="593"/>
      <c r="J550" s="501"/>
      <c r="K550" s="367"/>
      <c r="L550" s="339"/>
      <c r="M550" s="387"/>
      <c r="N550" s="595"/>
      <c r="O550" s="339"/>
      <c r="P550" s="596"/>
      <c r="Q550" s="120"/>
      <c r="R550" s="120"/>
      <c r="S550" s="120"/>
      <c r="T550" s="128"/>
      <c r="U550" s="120"/>
      <c r="V550" s="120"/>
      <c r="W550" s="120"/>
      <c r="X550" s="128"/>
      <c r="Y550" s="120"/>
      <c r="Z550" s="121"/>
      <c r="AA550" s="121"/>
      <c r="AB550" s="124"/>
      <c r="AC550" s="124"/>
      <c r="AD550" s="124"/>
      <c r="AE550" s="125"/>
      <c r="AF550" s="124"/>
      <c r="AG550" s="129"/>
      <c r="AH550" s="126"/>
      <c r="AI550" s="119"/>
      <c r="AJ550" s="127"/>
      <c r="AK550" s="127"/>
      <c r="AL550" s="127"/>
      <c r="AM550" s="127"/>
    </row>
    <row r="551" spans="1:39" ht="26.4" outlineLevel="1" thickBot="1">
      <c r="A551" s="277">
        <v>551</v>
      </c>
      <c r="B551" s="492" t="s">
        <v>880</v>
      </c>
      <c r="C551" s="347"/>
      <c r="D551" s="348"/>
      <c r="E551" s="349"/>
      <c r="F551" s="350"/>
      <c r="G551" s="491"/>
      <c r="H551" s="597" t="s">
        <v>813</v>
      </c>
      <c r="I551" s="598" t="s">
        <v>812</v>
      </c>
      <c r="J551" s="599"/>
      <c r="K551" s="600"/>
      <c r="L551" s="347"/>
      <c r="M551" s="601"/>
      <c r="N551" s="347"/>
      <c r="O551" s="347"/>
      <c r="P551" s="602"/>
      <c r="Q551" s="182"/>
      <c r="R551" s="183"/>
      <c r="S551" s="183"/>
      <c r="T551" s="184"/>
      <c r="U551" s="133"/>
      <c r="V551" s="134"/>
      <c r="W551" s="134"/>
      <c r="X551" s="135"/>
      <c r="Y551" s="134"/>
      <c r="Z551" s="136"/>
      <c r="AA551" s="136"/>
      <c r="AB551" s="130"/>
      <c r="AC551" s="130"/>
      <c r="AD551" s="131"/>
      <c r="AE551" s="132"/>
      <c r="AF551" s="130"/>
      <c r="AG551" s="134"/>
      <c r="AH551" s="135"/>
    </row>
    <row r="552" spans="1:39" ht="28.8" outlineLevel="1">
      <c r="A552" s="277">
        <v>552</v>
      </c>
      <c r="B552" s="330"/>
      <c r="C552" s="306" t="s">
        <v>662</v>
      </c>
      <c r="D552" s="307" t="s">
        <v>817</v>
      </c>
      <c r="E552" s="308">
        <v>1</v>
      </c>
      <c r="F552" s="494" t="s">
        <v>663</v>
      </c>
      <c r="G552" s="310" t="s">
        <v>664</v>
      </c>
      <c r="H552" s="7"/>
      <c r="I552" s="959"/>
      <c r="J552" s="166"/>
      <c r="K552" s="905" t="s">
        <v>960</v>
      </c>
      <c r="L552" s="70"/>
      <c r="M552" s="71"/>
      <c r="N552" s="11"/>
      <c r="O552" s="12"/>
      <c r="P552" s="13"/>
      <c r="Q552" s="14"/>
      <c r="R552" s="15"/>
      <c r="S552" s="16"/>
      <c r="T552" s="17"/>
      <c r="U552" s="14"/>
      <c r="V552" s="15"/>
      <c r="W552" s="16"/>
      <c r="X552" s="18"/>
      <c r="Y552" s="15"/>
      <c r="Z552" s="19"/>
      <c r="AA552" s="16"/>
      <c r="AB552" s="20"/>
      <c r="AC552" s="21"/>
      <c r="AD552" s="22"/>
      <c r="AE552" s="23"/>
      <c r="AF552" s="21"/>
      <c r="AG552" s="24"/>
      <c r="AH552" s="137"/>
    </row>
    <row r="553" spans="1:39" ht="43.2" outlineLevel="1">
      <c r="A553" s="293">
        <v>553</v>
      </c>
      <c r="B553" s="331"/>
      <c r="C553" s="321" t="s">
        <v>665</v>
      </c>
      <c r="D553" s="322" t="s">
        <v>819</v>
      </c>
      <c r="E553" s="312">
        <v>2</v>
      </c>
      <c r="F553" s="495" t="s">
        <v>663</v>
      </c>
      <c r="G553" s="314" t="s">
        <v>666</v>
      </c>
      <c r="H553" s="951"/>
      <c r="I553" s="7"/>
      <c r="J553" s="49"/>
      <c r="K553" s="905" t="s">
        <v>960</v>
      </c>
      <c r="L553" s="70"/>
      <c r="M553" s="71"/>
      <c r="N553" s="11"/>
      <c r="O553" s="29"/>
      <c r="P553" s="30"/>
      <c r="Q553" s="14"/>
      <c r="R553" s="15"/>
      <c r="S553" s="16"/>
      <c r="T553" s="31"/>
      <c r="U553" s="14"/>
      <c r="V553" s="15"/>
      <c r="W553" s="16"/>
      <c r="X553" s="32"/>
      <c r="Y553" s="15"/>
      <c r="Z553" s="19"/>
      <c r="AA553" s="16"/>
      <c r="AB553" s="33"/>
      <c r="AC553" s="21"/>
      <c r="AD553" s="34"/>
      <c r="AE553" s="35"/>
      <c r="AF553" s="21"/>
      <c r="AG553" s="24"/>
      <c r="AH553" s="137"/>
    </row>
    <row r="554" spans="1:39" ht="43.2" outlineLevel="1">
      <c r="A554" s="277">
        <v>554</v>
      </c>
      <c r="B554" s="331"/>
      <c r="C554" s="311" t="s">
        <v>667</v>
      </c>
      <c r="D554" s="496" t="s">
        <v>817</v>
      </c>
      <c r="E554" s="312">
        <v>1</v>
      </c>
      <c r="F554" s="495" t="s">
        <v>668</v>
      </c>
      <c r="G554" s="314" t="s">
        <v>669</v>
      </c>
      <c r="H554" s="167"/>
      <c r="I554" s="959"/>
      <c r="J554" s="49"/>
      <c r="K554" s="905" t="s">
        <v>960</v>
      </c>
      <c r="L554" s="70"/>
      <c r="M554" s="71"/>
      <c r="N554" s="11"/>
      <c r="O554" s="29"/>
      <c r="P554" s="30"/>
      <c r="Q554" s="14"/>
      <c r="R554" s="15"/>
      <c r="S554" s="16"/>
      <c r="T554" s="31"/>
      <c r="U554" s="14"/>
      <c r="V554" s="15"/>
      <c r="W554" s="16"/>
      <c r="X554" s="32"/>
      <c r="Y554" s="15"/>
      <c r="Z554" s="19"/>
      <c r="AA554" s="16"/>
      <c r="AB554" s="33"/>
      <c r="AC554" s="21"/>
      <c r="AD554" s="34"/>
      <c r="AE554" s="35"/>
      <c r="AF554" s="21"/>
      <c r="AG554" s="24"/>
      <c r="AH554" s="137"/>
    </row>
    <row r="555" spans="1:39" ht="43.2" outlineLevel="1">
      <c r="A555" s="277">
        <v>555</v>
      </c>
      <c r="B555" s="331"/>
      <c r="C555" s="311" t="s">
        <v>670</v>
      </c>
      <c r="D555" s="381" t="s">
        <v>827</v>
      </c>
      <c r="E555" s="312">
        <v>1</v>
      </c>
      <c r="F555" s="495" t="s">
        <v>668</v>
      </c>
      <c r="G555" s="314" t="s">
        <v>671</v>
      </c>
      <c r="H555" s="167"/>
      <c r="I555" s="959"/>
      <c r="J555" s="49"/>
      <c r="K555" s="905" t="s">
        <v>960</v>
      </c>
      <c r="L555" s="70"/>
      <c r="M555" s="71"/>
      <c r="N555" s="11"/>
      <c r="O555" s="29"/>
      <c r="P555" s="30"/>
      <c r="Q555" s="14"/>
      <c r="R555" s="15"/>
      <c r="S555" s="16"/>
      <c r="T555" s="31"/>
      <c r="U555" s="14"/>
      <c r="V555" s="15"/>
      <c r="W555" s="16"/>
      <c r="X555" s="32"/>
      <c r="Y555" s="15"/>
      <c r="Z555" s="19"/>
      <c r="AA555" s="16"/>
      <c r="AB555" s="33"/>
      <c r="AC555" s="21"/>
      <c r="AD555" s="34"/>
      <c r="AE555" s="35"/>
      <c r="AF555" s="21"/>
      <c r="AG555" s="24"/>
      <c r="AH555" s="137"/>
    </row>
    <row r="556" spans="1:39" ht="43.2" outlineLevel="1">
      <c r="A556" s="277">
        <v>556</v>
      </c>
      <c r="B556" s="331"/>
      <c r="C556" s="321" t="s">
        <v>672</v>
      </c>
      <c r="D556" s="322" t="s">
        <v>819</v>
      </c>
      <c r="E556" s="312">
        <v>1</v>
      </c>
      <c r="F556" s="495" t="s">
        <v>668</v>
      </c>
      <c r="G556" s="314" t="s">
        <v>671</v>
      </c>
      <c r="H556" s="951"/>
      <c r="I556" s="7"/>
      <c r="J556" s="49"/>
      <c r="K556" s="905" t="s">
        <v>960</v>
      </c>
      <c r="L556" s="70"/>
      <c r="M556" s="71"/>
      <c r="N556" s="11"/>
      <c r="O556" s="29"/>
      <c r="P556" s="30"/>
      <c r="Q556" s="14"/>
      <c r="R556" s="15"/>
      <c r="S556" s="16"/>
      <c r="T556" s="31"/>
      <c r="U556" s="14"/>
      <c r="V556" s="15"/>
      <c r="W556" s="16"/>
      <c r="X556" s="32"/>
      <c r="Y556" s="15"/>
      <c r="Z556" s="19"/>
      <c r="AA556" s="16"/>
      <c r="AB556" s="33"/>
      <c r="AC556" s="21"/>
      <c r="AD556" s="34"/>
      <c r="AE556" s="35"/>
      <c r="AF556" s="21"/>
      <c r="AG556" s="24"/>
      <c r="AH556" s="137"/>
    </row>
    <row r="557" spans="1:39" ht="28.8" outlineLevel="1">
      <c r="A557" s="278">
        <v>557</v>
      </c>
      <c r="B557" s="331"/>
      <c r="C557" s="311" t="s">
        <v>673</v>
      </c>
      <c r="D557" s="307" t="s">
        <v>817</v>
      </c>
      <c r="E557" s="312">
        <v>1</v>
      </c>
      <c r="F557" s="495" t="s">
        <v>674</v>
      </c>
      <c r="G557" s="314" t="s">
        <v>675</v>
      </c>
      <c r="H557" s="7"/>
      <c r="I557" s="959"/>
      <c r="J557" s="49"/>
      <c r="K557" s="905" t="s">
        <v>960</v>
      </c>
      <c r="L557" s="70"/>
      <c r="M557" s="71"/>
      <c r="N557" s="11"/>
      <c r="O557" s="29"/>
      <c r="P557" s="30"/>
      <c r="Q557" s="14"/>
      <c r="R557" s="15"/>
      <c r="S557" s="16"/>
      <c r="T557" s="31"/>
      <c r="U557" s="14"/>
      <c r="V557" s="15"/>
      <c r="W557" s="16"/>
      <c r="X557" s="32"/>
      <c r="Y557" s="15"/>
      <c r="Z557" s="19"/>
      <c r="AA557" s="16"/>
      <c r="AB557" s="33"/>
      <c r="AC557" s="21"/>
      <c r="AD557" s="34"/>
      <c r="AE557" s="35"/>
      <c r="AF557" s="21"/>
      <c r="AG557" s="24"/>
      <c r="AH557" s="137"/>
    </row>
    <row r="558" spans="1:39" ht="28.8" outlineLevel="1">
      <c r="A558" s="277">
        <v>558</v>
      </c>
      <c r="B558" s="331"/>
      <c r="C558" s="321" t="s">
        <v>676</v>
      </c>
      <c r="D558" s="322" t="s">
        <v>819</v>
      </c>
      <c r="E558" s="312">
        <v>1</v>
      </c>
      <c r="F558" s="495" t="s">
        <v>674</v>
      </c>
      <c r="G558" s="314" t="s">
        <v>677</v>
      </c>
      <c r="H558" s="951"/>
      <c r="I558" s="7"/>
      <c r="J558" s="49"/>
      <c r="K558" s="905" t="s">
        <v>960</v>
      </c>
      <c r="L558" s="70"/>
      <c r="M558" s="71"/>
      <c r="N558" s="11"/>
      <c r="O558" s="29"/>
      <c r="P558" s="30"/>
      <c r="Q558" s="14"/>
      <c r="R558" s="15"/>
      <c r="S558" s="16"/>
      <c r="T558" s="31"/>
      <c r="U558" s="14"/>
      <c r="V558" s="15"/>
      <c r="W558" s="16"/>
      <c r="X558" s="32"/>
      <c r="Y558" s="15"/>
      <c r="Z558" s="19"/>
      <c r="AA558" s="16"/>
      <c r="AB558" s="33"/>
      <c r="AC558" s="21"/>
      <c r="AD558" s="34"/>
      <c r="AE558" s="35"/>
      <c r="AF558" s="21"/>
      <c r="AG558" s="24"/>
      <c r="AH558" s="137"/>
    </row>
    <row r="559" spans="1:39" ht="25.8" outlineLevel="1">
      <c r="A559" s="277">
        <v>559</v>
      </c>
      <c r="B559" s="331"/>
      <c r="C559" s="311" t="s">
        <v>678</v>
      </c>
      <c r="D559" s="307" t="s">
        <v>817</v>
      </c>
      <c r="E559" s="312">
        <v>1</v>
      </c>
      <c r="F559" s="495" t="s">
        <v>679</v>
      </c>
      <c r="G559" s="314" t="s">
        <v>680</v>
      </c>
      <c r="H559" s="7"/>
      <c r="I559" s="959"/>
      <c r="J559" s="49"/>
      <c r="K559" s="905" t="s">
        <v>960</v>
      </c>
      <c r="L559" s="70"/>
      <c r="M559" s="71"/>
      <c r="N559" s="11"/>
      <c r="O559" s="29"/>
      <c r="P559" s="30"/>
      <c r="Q559" s="14"/>
      <c r="R559" s="15"/>
      <c r="S559" s="16"/>
      <c r="T559" s="31"/>
      <c r="U559" s="14"/>
      <c r="V559" s="15"/>
      <c r="W559" s="16"/>
      <c r="X559" s="32"/>
      <c r="Y559" s="15"/>
      <c r="Z559" s="19"/>
      <c r="AA559" s="16"/>
      <c r="AB559" s="33"/>
      <c r="AC559" s="21"/>
      <c r="AD559" s="34"/>
      <c r="AE559" s="35"/>
      <c r="AF559" s="21"/>
      <c r="AG559" s="24"/>
      <c r="AH559" s="137"/>
    </row>
    <row r="560" spans="1:39" ht="25.8" outlineLevel="1">
      <c r="A560" s="293">
        <v>560</v>
      </c>
      <c r="B560" s="331"/>
      <c r="C560" s="311" t="s">
        <v>681</v>
      </c>
      <c r="D560" s="307" t="s">
        <v>817</v>
      </c>
      <c r="E560" s="312">
        <v>1</v>
      </c>
      <c r="F560" s="495" t="s">
        <v>682</v>
      </c>
      <c r="G560" s="314" t="s">
        <v>683</v>
      </c>
      <c r="H560" s="7"/>
      <c r="I560" s="959"/>
      <c r="J560" s="49"/>
      <c r="K560" s="905" t="s">
        <v>960</v>
      </c>
      <c r="L560" s="70"/>
      <c r="M560" s="71"/>
      <c r="N560" s="11"/>
      <c r="O560" s="29"/>
      <c r="P560" s="30"/>
      <c r="Q560" s="14"/>
      <c r="R560" s="15"/>
      <c r="S560" s="16"/>
      <c r="T560" s="31"/>
      <c r="U560" s="14"/>
      <c r="V560" s="15"/>
      <c r="W560" s="16"/>
      <c r="X560" s="32"/>
      <c r="Y560" s="15"/>
      <c r="Z560" s="19"/>
      <c r="AA560" s="16"/>
      <c r="AB560" s="33"/>
      <c r="AC560" s="21"/>
      <c r="AD560" s="34"/>
      <c r="AE560" s="35"/>
      <c r="AF560" s="21"/>
      <c r="AG560" s="24"/>
      <c r="AH560" s="137"/>
    </row>
    <row r="561" spans="1:39" ht="28.8" outlineLevel="1">
      <c r="A561" s="277">
        <v>561</v>
      </c>
      <c r="B561" s="331"/>
      <c r="C561" s="321" t="s">
        <v>684</v>
      </c>
      <c r="D561" s="322" t="s">
        <v>819</v>
      </c>
      <c r="E561" s="312">
        <v>1</v>
      </c>
      <c r="F561" s="495" t="s">
        <v>685</v>
      </c>
      <c r="G561" s="314" t="s">
        <v>686</v>
      </c>
      <c r="H561" s="951"/>
      <c r="I561" s="7"/>
      <c r="J561" s="49"/>
      <c r="K561" s="905" t="s">
        <v>960</v>
      </c>
      <c r="L561" s="70"/>
      <c r="M561" s="71"/>
      <c r="N561" s="11"/>
      <c r="O561" s="29"/>
      <c r="P561" s="30"/>
      <c r="Q561" s="14"/>
      <c r="R561" s="15"/>
      <c r="S561" s="16"/>
      <c r="T561" s="31"/>
      <c r="U561" s="14"/>
      <c r="V561" s="15"/>
      <c r="W561" s="16"/>
      <c r="X561" s="32"/>
      <c r="Y561" s="15"/>
      <c r="Z561" s="19"/>
      <c r="AA561" s="16"/>
      <c r="AB561" s="33"/>
      <c r="AC561" s="21"/>
      <c r="AD561" s="34"/>
      <c r="AE561" s="35"/>
      <c r="AF561" s="21"/>
      <c r="AG561" s="24"/>
      <c r="AH561" s="137"/>
    </row>
    <row r="562" spans="1:39" ht="28.8" outlineLevel="1">
      <c r="A562" s="277">
        <v>562</v>
      </c>
      <c r="B562" s="331"/>
      <c r="C562" s="311" t="s">
        <v>687</v>
      </c>
      <c r="D562" s="307" t="s">
        <v>817</v>
      </c>
      <c r="E562" s="312">
        <v>1</v>
      </c>
      <c r="F562" s="495" t="s">
        <v>688</v>
      </c>
      <c r="G562" s="314" t="s">
        <v>689</v>
      </c>
      <c r="H562" s="7"/>
      <c r="I562" s="959"/>
      <c r="J562" s="49"/>
      <c r="K562" s="905" t="s">
        <v>960</v>
      </c>
      <c r="L562" s="70"/>
      <c r="M562" s="71"/>
      <c r="N562" s="11"/>
      <c r="O562" s="29"/>
      <c r="P562" s="30"/>
      <c r="Q562" s="14"/>
      <c r="R562" s="15"/>
      <c r="S562" s="16"/>
      <c r="T562" s="31"/>
      <c r="U562" s="14"/>
      <c r="V562" s="15"/>
      <c r="W562" s="16"/>
      <c r="X562" s="32"/>
      <c r="Y562" s="15"/>
      <c r="Z562" s="19"/>
      <c r="AA562" s="16"/>
      <c r="AB562" s="33"/>
      <c r="AC562" s="21"/>
      <c r="AD562" s="34"/>
      <c r="AE562" s="35"/>
      <c r="AF562" s="21"/>
      <c r="AG562" s="24"/>
      <c r="AH562" s="137"/>
    </row>
    <row r="563" spans="1:39" ht="28.8" outlineLevel="1">
      <c r="A563" s="277">
        <v>563</v>
      </c>
      <c r="B563" s="331"/>
      <c r="C563" s="321" t="s">
        <v>690</v>
      </c>
      <c r="D563" s="322" t="s">
        <v>819</v>
      </c>
      <c r="E563" s="312">
        <v>1</v>
      </c>
      <c r="F563" s="495" t="s">
        <v>688</v>
      </c>
      <c r="G563" s="314" t="s">
        <v>691</v>
      </c>
      <c r="H563" s="951"/>
      <c r="I563" s="7"/>
      <c r="J563" s="49"/>
      <c r="K563" s="905" t="s">
        <v>960</v>
      </c>
      <c r="L563" s="70"/>
      <c r="M563" s="71"/>
      <c r="N563" s="11"/>
      <c r="O563" s="29"/>
      <c r="P563" s="30"/>
      <c r="Q563" s="14"/>
      <c r="R563" s="15"/>
      <c r="S563" s="16"/>
      <c r="T563" s="31"/>
      <c r="U563" s="14"/>
      <c r="V563" s="15"/>
      <c r="W563" s="16"/>
      <c r="X563" s="32"/>
      <c r="Y563" s="15"/>
      <c r="Z563" s="19"/>
      <c r="AA563" s="16"/>
      <c r="AB563" s="33"/>
      <c r="AC563" s="21"/>
      <c r="AD563" s="34"/>
      <c r="AE563" s="35"/>
      <c r="AF563" s="21"/>
      <c r="AG563" s="24"/>
      <c r="AH563" s="137"/>
    </row>
    <row r="564" spans="1:39" ht="28.8" outlineLevel="1">
      <c r="A564" s="278">
        <v>564</v>
      </c>
      <c r="B564" s="331"/>
      <c r="C564" s="311" t="s">
        <v>692</v>
      </c>
      <c r="D564" s="307" t="s">
        <v>817</v>
      </c>
      <c r="E564" s="312">
        <v>1</v>
      </c>
      <c r="F564" s="495" t="s">
        <v>693</v>
      </c>
      <c r="G564" s="314" t="s">
        <v>694</v>
      </c>
      <c r="H564" s="7"/>
      <c r="I564" s="959"/>
      <c r="J564" s="49"/>
      <c r="K564" s="905" t="s">
        <v>960</v>
      </c>
      <c r="L564" s="70"/>
      <c r="M564" s="71"/>
      <c r="N564" s="11"/>
      <c r="O564" s="29"/>
      <c r="P564" s="30"/>
      <c r="Q564" s="14"/>
      <c r="R564" s="15"/>
      <c r="S564" s="16"/>
      <c r="T564" s="31"/>
      <c r="U564" s="14"/>
      <c r="V564" s="15"/>
      <c r="W564" s="16"/>
      <c r="X564" s="32"/>
      <c r="Y564" s="15"/>
      <c r="Z564" s="19"/>
      <c r="AA564" s="16"/>
      <c r="AB564" s="33"/>
      <c r="AC564" s="21"/>
      <c r="AD564" s="34"/>
      <c r="AE564" s="35"/>
      <c r="AF564" s="21"/>
      <c r="AG564" s="24"/>
      <c r="AH564" s="137"/>
    </row>
    <row r="565" spans="1:39" ht="28.8" outlineLevel="1">
      <c r="A565" s="277">
        <v>565</v>
      </c>
      <c r="B565" s="331"/>
      <c r="C565" s="321" t="s">
        <v>695</v>
      </c>
      <c r="D565" s="322" t="s">
        <v>819</v>
      </c>
      <c r="E565" s="312">
        <v>1</v>
      </c>
      <c r="F565" s="495" t="s">
        <v>696</v>
      </c>
      <c r="G565" s="314" t="s">
        <v>697</v>
      </c>
      <c r="H565" s="951"/>
      <c r="I565" s="7"/>
      <c r="J565" s="49"/>
      <c r="K565" s="905" t="s">
        <v>960</v>
      </c>
      <c r="L565" s="70"/>
      <c r="M565" s="71"/>
      <c r="N565" s="11"/>
      <c r="O565" s="29"/>
      <c r="P565" s="30"/>
      <c r="Q565" s="14"/>
      <c r="R565" s="15"/>
      <c r="S565" s="16"/>
      <c r="T565" s="31"/>
      <c r="U565" s="14"/>
      <c r="V565" s="15"/>
      <c r="W565" s="16"/>
      <c r="X565" s="32"/>
      <c r="Y565" s="15"/>
      <c r="Z565" s="19"/>
      <c r="AA565" s="16"/>
      <c r="AB565" s="33"/>
      <c r="AC565" s="21"/>
      <c r="AD565" s="34"/>
      <c r="AE565" s="35"/>
      <c r="AF565" s="21"/>
      <c r="AG565" s="24"/>
      <c r="AH565" s="137"/>
    </row>
    <row r="566" spans="1:39" ht="28.8" outlineLevel="1">
      <c r="A566" s="277">
        <v>566</v>
      </c>
      <c r="B566" s="331"/>
      <c r="C566" s="311" t="s">
        <v>698</v>
      </c>
      <c r="D566" s="307" t="s">
        <v>817</v>
      </c>
      <c r="E566" s="312">
        <v>1</v>
      </c>
      <c r="F566" s="495" t="s">
        <v>699</v>
      </c>
      <c r="G566" s="314" t="s">
        <v>700</v>
      </c>
      <c r="H566" s="7"/>
      <c r="I566" s="959"/>
      <c r="J566" s="49"/>
      <c r="K566" s="905" t="s">
        <v>960</v>
      </c>
      <c r="L566" s="70"/>
      <c r="M566" s="71"/>
      <c r="N566" s="11"/>
      <c r="O566" s="29"/>
      <c r="P566" s="30"/>
      <c r="Q566" s="14"/>
      <c r="R566" s="15"/>
      <c r="S566" s="16"/>
      <c r="T566" s="31"/>
      <c r="U566" s="14"/>
      <c r="V566" s="15"/>
      <c r="W566" s="16"/>
      <c r="X566" s="32"/>
      <c r="Y566" s="15"/>
      <c r="Z566" s="19"/>
      <c r="AA566" s="16"/>
      <c r="AB566" s="33"/>
      <c r="AC566" s="21"/>
      <c r="AD566" s="34"/>
      <c r="AE566" s="35"/>
      <c r="AF566" s="21"/>
      <c r="AG566" s="24"/>
      <c r="AH566" s="137"/>
    </row>
    <row r="567" spans="1:39" ht="28.8" outlineLevel="1">
      <c r="A567" s="293">
        <v>567</v>
      </c>
      <c r="B567" s="331"/>
      <c r="C567" s="321" t="s">
        <v>701</v>
      </c>
      <c r="D567" s="322" t="s">
        <v>819</v>
      </c>
      <c r="E567" s="312">
        <v>1</v>
      </c>
      <c r="F567" s="495" t="s">
        <v>699</v>
      </c>
      <c r="G567" s="314" t="s">
        <v>312</v>
      </c>
      <c r="H567" s="951"/>
      <c r="I567" s="7"/>
      <c r="J567" s="49"/>
      <c r="K567" s="905" t="s">
        <v>960</v>
      </c>
      <c r="L567" s="70"/>
      <c r="M567" s="71"/>
      <c r="N567" s="11"/>
      <c r="O567" s="29"/>
      <c r="P567" s="30"/>
      <c r="Q567" s="14"/>
      <c r="R567" s="15"/>
      <c r="S567" s="16"/>
      <c r="T567" s="31"/>
      <c r="U567" s="14"/>
      <c r="V567" s="15"/>
      <c r="W567" s="16"/>
      <c r="X567" s="32"/>
      <c r="Y567" s="15"/>
      <c r="Z567" s="19"/>
      <c r="AA567" s="16"/>
      <c r="AB567" s="33"/>
      <c r="AC567" s="21"/>
      <c r="AD567" s="34"/>
      <c r="AE567" s="35"/>
      <c r="AF567" s="21"/>
      <c r="AG567" s="24"/>
      <c r="AH567" s="137"/>
    </row>
    <row r="568" spans="1:39" ht="29.4" outlineLevel="1" thickBot="1">
      <c r="A568" s="277">
        <v>568</v>
      </c>
      <c r="B568" s="371"/>
      <c r="C568" s="372" t="s">
        <v>702</v>
      </c>
      <c r="D568" s="322" t="s">
        <v>819</v>
      </c>
      <c r="E568" s="355">
        <v>1</v>
      </c>
      <c r="F568" s="497" t="s">
        <v>699</v>
      </c>
      <c r="G568" s="357" t="s">
        <v>700</v>
      </c>
      <c r="H568" s="952"/>
      <c r="I568" s="54"/>
      <c r="J568" s="160"/>
      <c r="K568" s="907" t="s">
        <v>960</v>
      </c>
      <c r="L568" s="141"/>
      <c r="M568" s="168"/>
      <c r="N568" s="77"/>
      <c r="O568" s="78"/>
      <c r="P568" s="79"/>
      <c r="Q568" s="80"/>
      <c r="R568" s="81"/>
      <c r="S568" s="82"/>
      <c r="T568" s="83"/>
      <c r="U568" s="80"/>
      <c r="V568" s="81"/>
      <c r="W568" s="82"/>
      <c r="X568" s="84"/>
      <c r="Y568" s="81"/>
      <c r="Z568" s="81"/>
      <c r="AA568" s="82"/>
      <c r="AB568" s="85"/>
      <c r="AC568" s="86"/>
      <c r="AD568" s="87"/>
      <c r="AE568" s="88"/>
      <c r="AF568" s="86"/>
      <c r="AG568" s="89"/>
      <c r="AH568" s="142"/>
    </row>
    <row r="569" spans="1:39" ht="36.6" customHeight="1" outlineLevel="1" thickBot="1">
      <c r="A569" s="277">
        <v>569</v>
      </c>
      <c r="B569" s="376"/>
      <c r="C569" s="781" t="s">
        <v>849</v>
      </c>
      <c r="D569" s="782"/>
      <c r="E569" s="782"/>
      <c r="F569" s="782"/>
      <c r="G569" s="783"/>
      <c r="H569" s="563">
        <f>COUNTIF(H552:H568,"x")-IF(AND(H554="x",H555="x"),1,0)</f>
        <v>0</v>
      </c>
      <c r="I569" s="564">
        <f>COUNTIF(I552:I568,"x")</f>
        <v>0</v>
      </c>
      <c r="J569" s="644"/>
      <c r="K569" s="570"/>
      <c r="L569" s="605"/>
      <c r="M569" s="568"/>
      <c r="N569" s="569"/>
      <c r="O569" s="570"/>
      <c r="P569" s="570"/>
      <c r="Q569" s="93"/>
      <c r="R569" s="92"/>
      <c r="S569" s="92"/>
      <c r="T569" s="93"/>
      <c r="U569" s="93"/>
      <c r="V569" s="92"/>
      <c r="W569" s="92"/>
      <c r="X569" s="93"/>
      <c r="Y569" s="93"/>
      <c r="Z569" s="92"/>
      <c r="AA569" s="92"/>
      <c r="AB569" s="93"/>
      <c r="AC569" s="91"/>
      <c r="AD569" s="94"/>
      <c r="AE569" s="95"/>
      <c r="AF569" s="91"/>
      <c r="AG569" s="94"/>
      <c r="AH569" s="96"/>
    </row>
    <row r="570" spans="1:39" ht="33.75" customHeight="1" outlineLevel="1" thickBot="1">
      <c r="A570" s="277">
        <v>570</v>
      </c>
      <c r="B570" s="336"/>
      <c r="C570" s="806" t="s">
        <v>803</v>
      </c>
      <c r="D570" s="807"/>
      <c r="E570" s="807"/>
      <c r="F570" s="807"/>
      <c r="G570" s="808"/>
      <c r="H570" s="763" t="str">
        <f>IF(AND(H572="Erfüllt",H569+I569&gt;=14),"Deutlich übererfüllt","Verfehlt")</f>
        <v>Verfehlt</v>
      </c>
      <c r="I570" s="764"/>
      <c r="J570" s="838" t="s">
        <v>859</v>
      </c>
      <c r="K570" s="618"/>
      <c r="L570" s="567"/>
      <c r="M570" s="574"/>
      <c r="N570" s="575"/>
      <c r="O570" s="565"/>
      <c r="P570" s="576"/>
      <c r="Q570" s="100"/>
      <c r="R570" s="101"/>
      <c r="S570" s="102"/>
      <c r="T570" s="99"/>
      <c r="U570" s="100"/>
      <c r="V570" s="101"/>
      <c r="W570" s="102"/>
      <c r="X570" s="99"/>
      <c r="Y570" s="100"/>
      <c r="Z570" s="101"/>
      <c r="AA570" s="102"/>
      <c r="AB570" s="103"/>
      <c r="AC570" s="98"/>
      <c r="AD570" s="146"/>
      <c r="AE570" s="99"/>
      <c r="AF570" s="98"/>
      <c r="AG570" s="106"/>
      <c r="AH570" s="263"/>
    </row>
    <row r="571" spans="1:39" ht="31.8" customHeight="1" outlineLevel="1" thickBot="1">
      <c r="A571" s="278">
        <v>571</v>
      </c>
      <c r="B571" s="337"/>
      <c r="C571" s="775" t="s">
        <v>804</v>
      </c>
      <c r="D571" s="776"/>
      <c r="E571" s="776"/>
      <c r="F571" s="776"/>
      <c r="G571" s="777"/>
      <c r="H571" s="765" t="str">
        <f>IF(AND(H572="Erfüllt",H569+I569&gt;=11),"Übererfüllt","Verfehlt")</f>
        <v>Verfehlt</v>
      </c>
      <c r="I571" s="766"/>
      <c r="J571" s="839"/>
      <c r="K571" s="573"/>
      <c r="L571" s="581"/>
      <c r="M571" s="568"/>
      <c r="N571" s="569"/>
      <c r="O571" s="582"/>
      <c r="P571" s="578"/>
      <c r="Q571" s="108"/>
      <c r="R571" s="102"/>
      <c r="S571" s="109"/>
      <c r="T571" s="105"/>
      <c r="U571" s="108"/>
      <c r="V571" s="102"/>
      <c r="W571" s="109"/>
      <c r="X571" s="105"/>
      <c r="Y571" s="108"/>
      <c r="Z571" s="102"/>
      <c r="AA571" s="109"/>
      <c r="AB571" s="110"/>
      <c r="AC571" s="91"/>
      <c r="AD571" s="104"/>
      <c r="AE571" s="105"/>
      <c r="AF571" s="91"/>
      <c r="AG571" s="106"/>
      <c r="AH571" s="188"/>
    </row>
    <row r="572" spans="1:39" ht="54" customHeight="1" outlineLevel="1" thickBot="1">
      <c r="A572" s="277">
        <v>572</v>
      </c>
      <c r="B572" s="386"/>
      <c r="C572" s="769" t="s">
        <v>805</v>
      </c>
      <c r="D572" s="770"/>
      <c r="E572" s="770"/>
      <c r="F572" s="770"/>
      <c r="G572" s="771"/>
      <c r="H572" s="761" t="str">
        <f>IF(H569&gt;=8,"Erfüllt","Verfehlt")</f>
        <v>Verfehlt</v>
      </c>
      <c r="I572" s="762"/>
      <c r="J572" s="890"/>
      <c r="K572" s="622"/>
      <c r="L572" s="591"/>
      <c r="M572" s="623"/>
      <c r="N572" s="624"/>
      <c r="O572" s="571"/>
      <c r="P572" s="572"/>
      <c r="Q572" s="102"/>
      <c r="R572" s="111"/>
      <c r="S572" s="112"/>
      <c r="T572" s="105"/>
      <c r="U572" s="102"/>
      <c r="V572" s="111"/>
      <c r="W572" s="112"/>
      <c r="X572" s="105"/>
      <c r="Y572" s="102"/>
      <c r="Z572" s="111"/>
      <c r="AA572" s="112"/>
      <c r="AB572" s="161"/>
      <c r="AC572" s="169"/>
      <c r="AD572" s="95"/>
      <c r="AE572" s="95"/>
      <c r="AF572" s="169"/>
      <c r="AG572" s="106"/>
      <c r="AH572" s="117"/>
    </row>
    <row r="573" spans="1:39" s="52" customFormat="1" ht="25.8" outlineLevel="1">
      <c r="A573" s="277">
        <v>573</v>
      </c>
      <c r="B573" s="387"/>
      <c r="C573" s="387"/>
      <c r="D573" s="341"/>
      <c r="E573" s="342"/>
      <c r="F573" s="342"/>
      <c r="G573" s="342"/>
      <c r="H573" s="592"/>
      <c r="I573" s="592"/>
      <c r="J573" s="340"/>
      <c r="K573" s="451"/>
      <c r="L573" s="342"/>
      <c r="M573" s="342"/>
      <c r="N573" s="387"/>
      <c r="O573" s="387"/>
      <c r="P573" s="342"/>
      <c r="Q573" s="120"/>
      <c r="R573" s="120"/>
      <c r="S573" s="120"/>
      <c r="T573" s="119"/>
      <c r="U573" s="120"/>
      <c r="V573" s="120"/>
      <c r="W573" s="120"/>
      <c r="X573" s="126"/>
      <c r="Y573" s="120"/>
      <c r="Z573" s="120"/>
      <c r="AA573" s="120"/>
      <c r="AB573" s="119"/>
      <c r="AC573" s="126"/>
      <c r="AD573" s="126"/>
      <c r="AE573" s="125"/>
      <c r="AF573" s="126"/>
      <c r="AG573" s="120"/>
      <c r="AH573" s="119"/>
      <c r="AI573" s="119"/>
      <c r="AJ573" s="119"/>
      <c r="AK573" s="119"/>
      <c r="AL573" s="119"/>
      <c r="AM573" s="119"/>
    </row>
    <row r="574" spans="1:39" ht="26.4" outlineLevel="1" thickBot="1">
      <c r="A574" s="293">
        <v>574</v>
      </c>
      <c r="B574" s="343"/>
      <c r="C574" s="339"/>
      <c r="D574" s="344"/>
      <c r="E574" s="345"/>
      <c r="F574" s="345"/>
      <c r="G574" s="345"/>
      <c r="H574" s="593"/>
      <c r="I574" s="593"/>
      <c r="J574" s="501"/>
      <c r="K574" s="367"/>
      <c r="L574" s="339"/>
      <c r="M574" s="387"/>
      <c r="N574" s="595"/>
      <c r="O574" s="339"/>
      <c r="P574" s="596"/>
      <c r="Q574" s="120"/>
      <c r="R574" s="120"/>
      <c r="S574" s="120"/>
      <c r="T574" s="128"/>
      <c r="U574" s="120"/>
      <c r="V574" s="120"/>
      <c r="W574" s="120"/>
      <c r="X574" s="128"/>
      <c r="Y574" s="120"/>
      <c r="Z574" s="121"/>
      <c r="AA574" s="121"/>
      <c r="AB574" s="124"/>
      <c r="AC574" s="124"/>
      <c r="AD574" s="124"/>
      <c r="AE574" s="125"/>
      <c r="AF574" s="124"/>
      <c r="AG574" s="129"/>
      <c r="AH574" s="126"/>
      <c r="AI574" s="119"/>
      <c r="AJ574" s="127"/>
      <c r="AK574" s="269"/>
      <c r="AL574" s="127"/>
      <c r="AM574" s="127"/>
    </row>
    <row r="575" spans="1:39" ht="26.4" outlineLevel="1" thickBot="1">
      <c r="A575" s="277">
        <v>575</v>
      </c>
      <c r="B575" s="346" t="s">
        <v>703</v>
      </c>
      <c r="C575" s="347"/>
      <c r="D575" s="348"/>
      <c r="E575" s="349"/>
      <c r="F575" s="350"/>
      <c r="G575" s="491"/>
      <c r="H575" s="597" t="s">
        <v>813</v>
      </c>
      <c r="I575" s="598" t="s">
        <v>812</v>
      </c>
      <c r="J575" s="599"/>
      <c r="K575" s="600"/>
      <c r="L575" s="347"/>
      <c r="M575" s="601"/>
      <c r="N575" s="347"/>
      <c r="O575" s="347"/>
      <c r="P575" s="602"/>
      <c r="Q575" s="182"/>
      <c r="R575" s="183"/>
      <c r="S575" s="183"/>
      <c r="T575" s="184"/>
      <c r="U575" s="182"/>
      <c r="V575" s="183"/>
      <c r="W575" s="183"/>
      <c r="X575" s="270"/>
      <c r="Y575" s="183"/>
      <c r="Z575" s="271"/>
      <c r="AA575" s="271"/>
      <c r="AB575" s="272"/>
      <c r="AC575" s="130"/>
      <c r="AD575" s="272"/>
      <c r="AE575" s="132"/>
      <c r="AF575" s="130"/>
      <c r="AG575" s="134"/>
      <c r="AH575" s="135"/>
    </row>
    <row r="576" spans="1:39" ht="28.8" outlineLevel="1">
      <c r="A576" s="277">
        <v>576</v>
      </c>
      <c r="B576" s="330"/>
      <c r="C576" s="306" t="s">
        <v>704</v>
      </c>
      <c r="D576" s="307" t="s">
        <v>817</v>
      </c>
      <c r="E576" s="308">
        <v>1</v>
      </c>
      <c r="F576" s="412" t="s">
        <v>705</v>
      </c>
      <c r="G576" s="310" t="s">
        <v>706</v>
      </c>
      <c r="H576" s="7"/>
      <c r="I576" s="959"/>
      <c r="J576" s="166"/>
      <c r="K576" s="905" t="s">
        <v>961</v>
      </c>
      <c r="L576" s="70"/>
      <c r="M576" s="71"/>
      <c r="N576" s="11"/>
      <c r="O576" s="12"/>
      <c r="P576" s="13"/>
      <c r="Q576" s="14"/>
      <c r="R576" s="15"/>
      <c r="S576" s="16"/>
      <c r="T576" s="17"/>
      <c r="U576" s="14"/>
      <c r="V576" s="15"/>
      <c r="W576" s="16"/>
      <c r="X576" s="18"/>
      <c r="Y576" s="15"/>
      <c r="Z576" s="19"/>
      <c r="AA576" s="16"/>
      <c r="AB576" s="20"/>
      <c r="AC576" s="21"/>
      <c r="AD576" s="22"/>
      <c r="AE576" s="23"/>
      <c r="AF576" s="21"/>
      <c r="AG576" s="24"/>
      <c r="AH576" s="137"/>
    </row>
    <row r="577" spans="1:34" ht="25.8" outlineLevel="1">
      <c r="A577" s="277">
        <v>577</v>
      </c>
      <c r="B577" s="331"/>
      <c r="C577" s="321" t="s">
        <v>707</v>
      </c>
      <c r="D577" s="322" t="s">
        <v>819</v>
      </c>
      <c r="E577" s="312">
        <v>1</v>
      </c>
      <c r="F577" s="370" t="s">
        <v>705</v>
      </c>
      <c r="G577" s="314" t="s">
        <v>708</v>
      </c>
      <c r="H577" s="951"/>
      <c r="I577" s="7"/>
      <c r="J577" s="49"/>
      <c r="K577" s="905" t="s">
        <v>961</v>
      </c>
      <c r="L577" s="70"/>
      <c r="M577" s="71"/>
      <c r="N577" s="11"/>
      <c r="O577" s="29"/>
      <c r="P577" s="30"/>
      <c r="Q577" s="14"/>
      <c r="R577" s="15"/>
      <c r="S577" s="16"/>
      <c r="T577" s="31"/>
      <c r="U577" s="14"/>
      <c r="V577" s="15"/>
      <c r="W577" s="16"/>
      <c r="X577" s="32"/>
      <c r="Y577" s="15"/>
      <c r="Z577" s="19"/>
      <c r="AA577" s="16"/>
      <c r="AB577" s="33"/>
      <c r="AC577" s="21"/>
      <c r="AD577" s="34"/>
      <c r="AE577" s="35"/>
      <c r="AF577" s="21"/>
      <c r="AG577" s="24"/>
      <c r="AH577" s="137"/>
    </row>
    <row r="578" spans="1:34" ht="43.2" outlineLevel="1">
      <c r="A578" s="278">
        <v>578</v>
      </c>
      <c r="B578" s="331"/>
      <c r="C578" s="321" t="s">
        <v>709</v>
      </c>
      <c r="D578" s="322" t="s">
        <v>819</v>
      </c>
      <c r="E578" s="312">
        <v>1</v>
      </c>
      <c r="F578" s="370" t="s">
        <v>710</v>
      </c>
      <c r="G578" s="314" t="s">
        <v>711</v>
      </c>
      <c r="H578" s="951"/>
      <c r="I578" s="7"/>
      <c r="J578" s="49"/>
      <c r="K578" s="905" t="s">
        <v>961</v>
      </c>
      <c r="L578" s="70"/>
      <c r="M578" s="71"/>
      <c r="N578" s="11"/>
      <c r="O578" s="29"/>
      <c r="P578" s="30"/>
      <c r="Q578" s="14"/>
      <c r="R578" s="15"/>
      <c r="S578" s="16"/>
      <c r="T578" s="31"/>
      <c r="U578" s="14"/>
      <c r="V578" s="15"/>
      <c r="W578" s="16"/>
      <c r="X578" s="32"/>
      <c r="Y578" s="15"/>
      <c r="Z578" s="19"/>
      <c r="AA578" s="16"/>
      <c r="AB578" s="33"/>
      <c r="AC578" s="21"/>
      <c r="AD578" s="34"/>
      <c r="AE578" s="35"/>
      <c r="AF578" s="21"/>
      <c r="AG578" s="24"/>
      <c r="AH578" s="137"/>
    </row>
    <row r="579" spans="1:34" ht="43.2" outlineLevel="1">
      <c r="A579" s="277">
        <v>579</v>
      </c>
      <c r="B579" s="331"/>
      <c r="C579" s="321" t="s">
        <v>712</v>
      </c>
      <c r="D579" s="322" t="s">
        <v>819</v>
      </c>
      <c r="E579" s="312">
        <v>1</v>
      </c>
      <c r="F579" s="370" t="s">
        <v>713</v>
      </c>
      <c r="G579" s="314" t="s">
        <v>714</v>
      </c>
      <c r="H579" s="951"/>
      <c r="I579" s="7"/>
      <c r="J579" s="49"/>
      <c r="K579" s="905" t="s">
        <v>961</v>
      </c>
      <c r="L579" s="70"/>
      <c r="M579" s="71"/>
      <c r="N579" s="11"/>
      <c r="O579" s="29"/>
      <c r="P579" s="30"/>
      <c r="Q579" s="14"/>
      <c r="R579" s="15"/>
      <c r="S579" s="16"/>
      <c r="T579" s="31"/>
      <c r="U579" s="14"/>
      <c r="V579" s="15"/>
      <c r="W579" s="16"/>
      <c r="X579" s="32"/>
      <c r="Y579" s="15"/>
      <c r="Z579" s="19"/>
      <c r="AA579" s="16"/>
      <c r="AB579" s="33"/>
      <c r="AC579" s="21"/>
      <c r="AD579" s="34"/>
      <c r="AE579" s="35"/>
      <c r="AF579" s="21"/>
      <c r="AG579" s="24"/>
      <c r="AH579" s="137"/>
    </row>
    <row r="580" spans="1:34" ht="28.8" outlineLevel="1">
      <c r="A580" s="277">
        <v>580</v>
      </c>
      <c r="B580" s="331"/>
      <c r="C580" s="311" t="s">
        <v>715</v>
      </c>
      <c r="D580" s="307" t="s">
        <v>817</v>
      </c>
      <c r="E580" s="312">
        <v>1</v>
      </c>
      <c r="F580" s="370" t="s">
        <v>716</v>
      </c>
      <c r="G580" s="314" t="s">
        <v>717</v>
      </c>
      <c r="H580" s="7"/>
      <c r="I580" s="959"/>
      <c r="J580" s="49"/>
      <c r="K580" s="905" t="s">
        <v>961</v>
      </c>
      <c r="L580" s="70"/>
      <c r="M580" s="71"/>
      <c r="N580" s="11"/>
      <c r="O580" s="29"/>
      <c r="P580" s="30"/>
      <c r="Q580" s="14"/>
      <c r="R580" s="15"/>
      <c r="S580" s="16"/>
      <c r="T580" s="31"/>
      <c r="U580" s="14"/>
      <c r="V580" s="15"/>
      <c r="W580" s="16"/>
      <c r="X580" s="32"/>
      <c r="Y580" s="15"/>
      <c r="Z580" s="19"/>
      <c r="AA580" s="16"/>
      <c r="AB580" s="33"/>
      <c r="AC580" s="21"/>
      <c r="AD580" s="34"/>
      <c r="AE580" s="35"/>
      <c r="AF580" s="21"/>
      <c r="AG580" s="24"/>
      <c r="AH580" s="137"/>
    </row>
    <row r="581" spans="1:34" ht="28.8" outlineLevel="1">
      <c r="A581" s="293">
        <v>581</v>
      </c>
      <c r="B581" s="331"/>
      <c r="C581" s="321" t="s">
        <v>718</v>
      </c>
      <c r="D581" s="322" t="s">
        <v>819</v>
      </c>
      <c r="E581" s="312">
        <v>1</v>
      </c>
      <c r="F581" s="370" t="s">
        <v>716</v>
      </c>
      <c r="G581" s="314" t="s">
        <v>717</v>
      </c>
      <c r="H581" s="951"/>
      <c r="I581" s="7"/>
      <c r="J581" s="49"/>
      <c r="K581" s="905" t="s">
        <v>961</v>
      </c>
      <c r="L581" s="70"/>
      <c r="M581" s="71"/>
      <c r="N581" s="11"/>
      <c r="O581" s="29"/>
      <c r="P581" s="30"/>
      <c r="Q581" s="14"/>
      <c r="R581" s="15"/>
      <c r="S581" s="16"/>
      <c r="T581" s="31"/>
      <c r="U581" s="14"/>
      <c r="V581" s="15"/>
      <c r="W581" s="16"/>
      <c r="X581" s="32"/>
      <c r="Y581" s="15"/>
      <c r="Z581" s="19"/>
      <c r="AA581" s="16"/>
      <c r="AB581" s="33"/>
      <c r="AC581" s="21"/>
      <c r="AD581" s="34"/>
      <c r="AE581" s="35"/>
      <c r="AF581" s="21"/>
      <c r="AG581" s="24"/>
      <c r="AH581" s="137"/>
    </row>
    <row r="582" spans="1:34" ht="28.8" outlineLevel="1">
      <c r="A582" s="277">
        <v>582</v>
      </c>
      <c r="B582" s="331"/>
      <c r="C582" s="321" t="s">
        <v>719</v>
      </c>
      <c r="D582" s="322" t="s">
        <v>819</v>
      </c>
      <c r="E582" s="312">
        <v>1</v>
      </c>
      <c r="F582" s="370" t="s">
        <v>716</v>
      </c>
      <c r="G582" s="314" t="s">
        <v>720</v>
      </c>
      <c r="H582" s="951"/>
      <c r="I582" s="7"/>
      <c r="J582" s="49"/>
      <c r="K582" s="905" t="s">
        <v>961</v>
      </c>
      <c r="L582" s="70"/>
      <c r="M582" s="71"/>
      <c r="N582" s="11"/>
      <c r="O582" s="29"/>
      <c r="P582" s="30"/>
      <c r="Q582" s="14"/>
      <c r="R582" s="15"/>
      <c r="S582" s="16"/>
      <c r="T582" s="31"/>
      <c r="U582" s="14"/>
      <c r="V582" s="15"/>
      <c r="W582" s="16"/>
      <c r="X582" s="32"/>
      <c r="Y582" s="15"/>
      <c r="Z582" s="19"/>
      <c r="AA582" s="16"/>
      <c r="AB582" s="33"/>
      <c r="AC582" s="21"/>
      <c r="AD582" s="34"/>
      <c r="AE582" s="35"/>
      <c r="AF582" s="21"/>
      <c r="AG582" s="24"/>
      <c r="AH582" s="137"/>
    </row>
    <row r="583" spans="1:34" ht="25.8" outlineLevel="1">
      <c r="A583" s="277">
        <v>583</v>
      </c>
      <c r="B583" s="331"/>
      <c r="C583" s="321" t="s">
        <v>721</v>
      </c>
      <c r="D583" s="322" t="s">
        <v>819</v>
      </c>
      <c r="E583" s="312">
        <v>1</v>
      </c>
      <c r="F583" s="370" t="s">
        <v>722</v>
      </c>
      <c r="G583" s="314" t="s">
        <v>723</v>
      </c>
      <c r="H583" s="951"/>
      <c r="I583" s="7"/>
      <c r="J583" s="49"/>
      <c r="K583" s="905" t="s">
        <v>961</v>
      </c>
      <c r="L583" s="70"/>
      <c r="M583" s="71"/>
      <c r="N583" s="11"/>
      <c r="O583" s="29"/>
      <c r="P583" s="30"/>
      <c r="Q583" s="14"/>
      <c r="R583" s="15"/>
      <c r="S583" s="16"/>
      <c r="T583" s="31"/>
      <c r="U583" s="14"/>
      <c r="V583" s="15"/>
      <c r="W583" s="16"/>
      <c r="X583" s="32"/>
      <c r="Y583" s="15"/>
      <c r="Z583" s="19"/>
      <c r="AA583" s="16"/>
      <c r="AB583" s="33"/>
      <c r="AC583" s="21"/>
      <c r="AD583" s="34"/>
      <c r="AE583" s="35"/>
      <c r="AF583" s="21"/>
      <c r="AG583" s="24"/>
      <c r="AH583" s="137"/>
    </row>
    <row r="584" spans="1:34" ht="28.8" outlineLevel="1">
      <c r="A584" s="277">
        <v>584</v>
      </c>
      <c r="B584" s="331"/>
      <c r="C584" s="311" t="s">
        <v>724</v>
      </c>
      <c r="D584" s="307" t="s">
        <v>817</v>
      </c>
      <c r="E584" s="312">
        <v>2</v>
      </c>
      <c r="F584" s="370" t="s">
        <v>725</v>
      </c>
      <c r="G584" s="314" t="s">
        <v>726</v>
      </c>
      <c r="H584" s="7"/>
      <c r="I584" s="959"/>
      <c r="J584" s="49"/>
      <c r="K584" s="905" t="s">
        <v>961</v>
      </c>
      <c r="L584" s="70"/>
      <c r="M584" s="71"/>
      <c r="N584" s="11"/>
      <c r="O584" s="29"/>
      <c r="P584" s="30"/>
      <c r="Q584" s="14"/>
      <c r="R584" s="15"/>
      <c r="S584" s="16"/>
      <c r="T584" s="31"/>
      <c r="U584" s="14"/>
      <c r="V584" s="15"/>
      <c r="W584" s="16"/>
      <c r="X584" s="32"/>
      <c r="Y584" s="15"/>
      <c r="Z584" s="19"/>
      <c r="AA584" s="16"/>
      <c r="AB584" s="33"/>
      <c r="AC584" s="21"/>
      <c r="AD584" s="34"/>
      <c r="AE584" s="35"/>
      <c r="AF584" s="21"/>
      <c r="AG584" s="24"/>
      <c r="AH584" s="137"/>
    </row>
    <row r="585" spans="1:34" ht="25.8" outlineLevel="1">
      <c r="A585" s="278">
        <v>585</v>
      </c>
      <c r="B585" s="331"/>
      <c r="C585" s="321" t="s">
        <v>727</v>
      </c>
      <c r="D585" s="322" t="s">
        <v>819</v>
      </c>
      <c r="E585" s="312">
        <v>1</v>
      </c>
      <c r="F585" s="370" t="s">
        <v>728</v>
      </c>
      <c r="G585" s="314" t="s">
        <v>312</v>
      </c>
      <c r="H585" s="951"/>
      <c r="I585" s="7"/>
      <c r="J585" s="49"/>
      <c r="K585" s="905" t="s">
        <v>961</v>
      </c>
      <c r="L585" s="70"/>
      <c r="M585" s="71"/>
      <c r="N585" s="11"/>
      <c r="O585" s="29"/>
      <c r="P585" s="30"/>
      <c r="Q585" s="14"/>
      <c r="R585" s="15"/>
      <c r="S585" s="16"/>
      <c r="T585" s="31"/>
      <c r="U585" s="14"/>
      <c r="V585" s="15"/>
      <c r="W585" s="16"/>
      <c r="X585" s="32"/>
      <c r="Y585" s="15"/>
      <c r="Z585" s="19"/>
      <c r="AA585" s="16"/>
      <c r="AB585" s="33"/>
      <c r="AC585" s="21"/>
      <c r="AD585" s="34"/>
      <c r="AE585" s="35"/>
      <c r="AF585" s="21"/>
      <c r="AG585" s="24"/>
      <c r="AH585" s="137"/>
    </row>
    <row r="586" spans="1:34" ht="25.8" outlineLevel="1">
      <c r="A586" s="277">
        <v>586</v>
      </c>
      <c r="B586" s="331"/>
      <c r="C586" s="321" t="s">
        <v>729</v>
      </c>
      <c r="D586" s="322" t="s">
        <v>819</v>
      </c>
      <c r="E586" s="312">
        <v>1</v>
      </c>
      <c r="F586" s="370" t="s">
        <v>730</v>
      </c>
      <c r="G586" s="314" t="s">
        <v>731</v>
      </c>
      <c r="H586" s="951"/>
      <c r="I586" s="7"/>
      <c r="J586" s="49"/>
      <c r="K586" s="905" t="s">
        <v>961</v>
      </c>
      <c r="L586" s="70"/>
      <c r="M586" s="71"/>
      <c r="N586" s="11"/>
      <c r="O586" s="29"/>
      <c r="P586" s="30"/>
      <c r="Q586" s="14"/>
      <c r="R586" s="15"/>
      <c r="S586" s="16"/>
      <c r="T586" s="31"/>
      <c r="U586" s="14"/>
      <c r="V586" s="15"/>
      <c r="W586" s="16"/>
      <c r="X586" s="32"/>
      <c r="Y586" s="15"/>
      <c r="Z586" s="19"/>
      <c r="AA586" s="16"/>
      <c r="AB586" s="33"/>
      <c r="AC586" s="21"/>
      <c r="AD586" s="34"/>
      <c r="AE586" s="35"/>
      <c r="AF586" s="21"/>
      <c r="AG586" s="24"/>
      <c r="AH586" s="137"/>
    </row>
    <row r="587" spans="1:34" ht="25.8" outlineLevel="1">
      <c r="A587" s="277">
        <v>587</v>
      </c>
      <c r="B587" s="331"/>
      <c r="C587" s="311" t="s">
        <v>732</v>
      </c>
      <c r="D587" s="307" t="s">
        <v>817</v>
      </c>
      <c r="E587" s="312">
        <v>1</v>
      </c>
      <c r="F587" s="370" t="s">
        <v>733</v>
      </c>
      <c r="G587" s="314" t="s">
        <v>734</v>
      </c>
      <c r="H587" s="7"/>
      <c r="I587" s="959"/>
      <c r="J587" s="49"/>
      <c r="K587" s="905" t="s">
        <v>961</v>
      </c>
      <c r="L587" s="70"/>
      <c r="M587" s="71"/>
      <c r="N587" s="11"/>
      <c r="O587" s="29"/>
      <c r="P587" s="30"/>
      <c r="Q587" s="14"/>
      <c r="R587" s="15"/>
      <c r="S587" s="16"/>
      <c r="T587" s="31"/>
      <c r="U587" s="14"/>
      <c r="V587" s="15"/>
      <c r="W587" s="16"/>
      <c r="X587" s="32"/>
      <c r="Y587" s="15"/>
      <c r="Z587" s="19"/>
      <c r="AA587" s="16"/>
      <c r="AB587" s="33"/>
      <c r="AC587" s="21"/>
      <c r="AD587" s="34"/>
      <c r="AE587" s="35"/>
      <c r="AF587" s="21"/>
      <c r="AG587" s="24"/>
      <c r="AH587" s="137"/>
    </row>
    <row r="588" spans="1:34" ht="25.8" outlineLevel="1">
      <c r="A588" s="293">
        <v>588</v>
      </c>
      <c r="B588" s="331"/>
      <c r="C588" s="321" t="s">
        <v>735</v>
      </c>
      <c r="D588" s="322" t="s">
        <v>819</v>
      </c>
      <c r="E588" s="312">
        <v>1</v>
      </c>
      <c r="F588" s="370" t="s">
        <v>736</v>
      </c>
      <c r="G588" s="314" t="s">
        <v>737</v>
      </c>
      <c r="H588" s="951"/>
      <c r="I588" s="7"/>
      <c r="J588" s="49"/>
      <c r="K588" s="905" t="s">
        <v>961</v>
      </c>
      <c r="L588" s="70"/>
      <c r="M588" s="71"/>
      <c r="N588" s="11"/>
      <c r="O588" s="29"/>
      <c r="P588" s="30"/>
      <c r="Q588" s="14"/>
      <c r="R588" s="15"/>
      <c r="S588" s="16"/>
      <c r="T588" s="31"/>
      <c r="U588" s="14"/>
      <c r="V588" s="15"/>
      <c r="W588" s="16"/>
      <c r="X588" s="32"/>
      <c r="Y588" s="15"/>
      <c r="Z588" s="19"/>
      <c r="AA588" s="16"/>
      <c r="AB588" s="33"/>
      <c r="AC588" s="21"/>
      <c r="AD588" s="34"/>
      <c r="AE588" s="35"/>
      <c r="AF588" s="21"/>
      <c r="AG588" s="24"/>
      <c r="AH588" s="137"/>
    </row>
    <row r="589" spans="1:34" ht="25.8" outlineLevel="1">
      <c r="A589" s="277">
        <v>589</v>
      </c>
      <c r="B589" s="331"/>
      <c r="C589" s="321" t="s">
        <v>738</v>
      </c>
      <c r="D589" s="322" t="s">
        <v>819</v>
      </c>
      <c r="E589" s="312">
        <v>1</v>
      </c>
      <c r="F589" s="370" t="s">
        <v>739</v>
      </c>
      <c r="G589" s="397" t="s">
        <v>740</v>
      </c>
      <c r="H589" s="951"/>
      <c r="I589" s="7"/>
      <c r="J589" s="49"/>
      <c r="K589" s="905" t="s">
        <v>961</v>
      </c>
      <c r="L589" s="70"/>
      <c r="M589" s="71"/>
      <c r="N589" s="11"/>
      <c r="O589" s="29"/>
      <c r="P589" s="30"/>
      <c r="Q589" s="14"/>
      <c r="R589" s="15"/>
      <c r="S589" s="16"/>
      <c r="T589" s="31"/>
      <c r="U589" s="14"/>
      <c r="V589" s="15"/>
      <c r="W589" s="16"/>
      <c r="X589" s="32"/>
      <c r="Y589" s="15"/>
      <c r="Z589" s="19"/>
      <c r="AA589" s="16"/>
      <c r="AB589" s="33"/>
      <c r="AC589" s="21"/>
      <c r="AD589" s="34"/>
      <c r="AE589" s="35"/>
      <c r="AF589" s="21"/>
      <c r="AG589" s="24"/>
      <c r="AH589" s="137"/>
    </row>
    <row r="590" spans="1:34" ht="29.4" outlineLevel="1" thickBot="1">
      <c r="A590" s="277">
        <v>590</v>
      </c>
      <c r="B590" s="371"/>
      <c r="C590" s="372" t="s">
        <v>741</v>
      </c>
      <c r="D590" s="373" t="s">
        <v>819</v>
      </c>
      <c r="E590" s="355">
        <v>1</v>
      </c>
      <c r="F590" s="498" t="s">
        <v>733</v>
      </c>
      <c r="G590" s="357" t="s">
        <v>742</v>
      </c>
      <c r="H590" s="965"/>
      <c r="I590" s="243"/>
      <c r="J590" s="160"/>
      <c r="K590" s="907" t="s">
        <v>961</v>
      </c>
      <c r="L590" s="141"/>
      <c r="M590" s="168"/>
      <c r="N590" s="77"/>
      <c r="O590" s="78"/>
      <c r="P590" s="79"/>
      <c r="Q590" s="80"/>
      <c r="R590" s="81"/>
      <c r="S590" s="82"/>
      <c r="T590" s="83"/>
      <c r="U590" s="80"/>
      <c r="V590" s="81"/>
      <c r="W590" s="82"/>
      <c r="X590" s="84"/>
      <c r="Y590" s="81"/>
      <c r="Z590" s="81"/>
      <c r="AA590" s="82"/>
      <c r="AB590" s="85"/>
      <c r="AC590" s="86"/>
      <c r="AD590" s="87"/>
      <c r="AE590" s="88"/>
      <c r="AF590" s="86"/>
      <c r="AG590" s="89"/>
      <c r="AH590" s="142"/>
    </row>
    <row r="591" spans="1:34" ht="28.2" customHeight="1" outlineLevel="1" thickBot="1">
      <c r="A591" s="277">
        <v>591</v>
      </c>
      <c r="B591" s="376"/>
      <c r="C591" s="781" t="s">
        <v>818</v>
      </c>
      <c r="D591" s="782"/>
      <c r="E591" s="782"/>
      <c r="F591" s="782"/>
      <c r="G591" s="783"/>
      <c r="H591" s="655">
        <f>COUNTIF(H576:H590,"x")</f>
        <v>0</v>
      </c>
      <c r="I591" s="654">
        <f>COUNTIF(I576:I590,"x")</f>
        <v>0</v>
      </c>
      <c r="J591" s="570"/>
      <c r="K591" s="570"/>
      <c r="L591" s="605"/>
      <c r="M591" s="568"/>
      <c r="N591" s="569"/>
      <c r="O591" s="570"/>
      <c r="P591" s="570"/>
      <c r="Q591" s="93"/>
      <c r="R591" s="92"/>
      <c r="S591" s="92"/>
      <c r="T591" s="93"/>
      <c r="U591" s="93"/>
      <c r="V591" s="92"/>
      <c r="W591" s="92"/>
      <c r="X591" s="93"/>
      <c r="Y591" s="93"/>
      <c r="Z591" s="92"/>
      <c r="AA591" s="92"/>
      <c r="AB591" s="93"/>
      <c r="AC591" s="91"/>
      <c r="AD591" s="94"/>
      <c r="AE591" s="95"/>
      <c r="AF591" s="91"/>
      <c r="AG591" s="94"/>
      <c r="AH591" s="96"/>
    </row>
    <row r="592" spans="1:34" ht="26.4" outlineLevel="1" thickBot="1">
      <c r="A592" s="278">
        <v>592</v>
      </c>
      <c r="B592" s="336"/>
      <c r="C592" s="772" t="s">
        <v>806</v>
      </c>
      <c r="D592" s="773"/>
      <c r="E592" s="773"/>
      <c r="F592" s="773"/>
      <c r="G592" s="774"/>
      <c r="H592" s="763" t="str">
        <f>IF(AND(H594="Erfüllt",I591&gt;=7),"Deutlich übererfüllt","Verfehlt")</f>
        <v>Verfehlt</v>
      </c>
      <c r="I592" s="764"/>
      <c r="J592" s="838" t="s">
        <v>859</v>
      </c>
      <c r="K592" s="618"/>
      <c r="L592" s="567"/>
      <c r="M592" s="574"/>
      <c r="N592" s="606"/>
      <c r="O592" s="565"/>
      <c r="P592" s="576"/>
      <c r="Q592" s="100"/>
      <c r="R592" s="101"/>
      <c r="S592" s="102"/>
      <c r="T592" s="99"/>
      <c r="U592" s="100"/>
      <c r="V592" s="101"/>
      <c r="W592" s="102"/>
      <c r="X592" s="99"/>
      <c r="Y592" s="100"/>
      <c r="Z592" s="101"/>
      <c r="AA592" s="102"/>
      <c r="AB592" s="103"/>
      <c r="AC592" s="146"/>
      <c r="AD592" s="146"/>
      <c r="AE592" s="99"/>
      <c r="AF592" s="146"/>
      <c r="AG592" s="106"/>
      <c r="AH592" s="147"/>
    </row>
    <row r="593" spans="1:41" ht="26.4" outlineLevel="1" thickBot="1">
      <c r="A593" s="277">
        <v>593</v>
      </c>
      <c r="B593" s="337"/>
      <c r="C593" s="775" t="s">
        <v>807</v>
      </c>
      <c r="D593" s="776"/>
      <c r="E593" s="776"/>
      <c r="F593" s="776"/>
      <c r="G593" s="777"/>
      <c r="H593" s="765" t="str">
        <f>IF(AND(H594="Erfüllt",I591&gt;=5),"Übererfüllt","Verfehlt")</f>
        <v>Verfehlt</v>
      </c>
      <c r="I593" s="766"/>
      <c r="J593" s="839"/>
      <c r="K593" s="573"/>
      <c r="L593" s="581"/>
      <c r="M593" s="568"/>
      <c r="N593" s="577"/>
      <c r="O593" s="582"/>
      <c r="P593" s="578"/>
      <c r="Q593" s="108"/>
      <c r="R593" s="102"/>
      <c r="S593" s="109"/>
      <c r="T593" s="105"/>
      <c r="U593" s="108"/>
      <c r="V593" s="102"/>
      <c r="W593" s="109"/>
      <c r="X593" s="105"/>
      <c r="Y593" s="108"/>
      <c r="Z593" s="102"/>
      <c r="AA593" s="109"/>
      <c r="AB593" s="110"/>
      <c r="AC593" s="104"/>
      <c r="AD593" s="104"/>
      <c r="AE593" s="105"/>
      <c r="AF593" s="104"/>
      <c r="AG593" s="106"/>
      <c r="AH593" s="107"/>
    </row>
    <row r="594" spans="1:41" ht="43.8" customHeight="1" outlineLevel="1" thickBot="1">
      <c r="A594" s="277">
        <v>594</v>
      </c>
      <c r="B594" s="499"/>
      <c r="C594" s="769" t="s">
        <v>808</v>
      </c>
      <c r="D594" s="770"/>
      <c r="E594" s="770"/>
      <c r="F594" s="770"/>
      <c r="G594" s="771"/>
      <c r="H594" s="761" t="str">
        <f>IF(H591&gt;=4,"Erfüllt","Verfehlt")</f>
        <v>Verfehlt</v>
      </c>
      <c r="I594" s="762"/>
      <c r="J594" s="890"/>
      <c r="K594" s="622"/>
      <c r="L594" s="591"/>
      <c r="M594" s="623"/>
      <c r="N594" s="572"/>
      <c r="O594" s="571"/>
      <c r="P594" s="572"/>
      <c r="Q594" s="102"/>
      <c r="R594" s="111"/>
      <c r="S594" s="112"/>
      <c r="T594" s="105"/>
      <c r="U594" s="102"/>
      <c r="V594" s="111"/>
      <c r="W594" s="112"/>
      <c r="X594" s="105"/>
      <c r="Y594" s="102"/>
      <c r="Z594" s="111"/>
      <c r="AA594" s="112"/>
      <c r="AB594" s="161"/>
      <c r="AC594" s="95"/>
      <c r="AD594" s="95"/>
      <c r="AE594" s="95"/>
      <c r="AF594" s="95"/>
      <c r="AG594" s="106"/>
      <c r="AH594" s="170"/>
      <c r="AI594" s="52"/>
      <c r="AJ594" s="52"/>
      <c r="AK594" s="52"/>
      <c r="AL594" s="52"/>
      <c r="AM594" s="52"/>
      <c r="AN594" s="52"/>
      <c r="AO594" s="52"/>
    </row>
    <row r="595" spans="1:41" ht="15.75" customHeight="1">
      <c r="A595" s="293">
        <v>595</v>
      </c>
      <c r="B595" s="339"/>
      <c r="C595" s="339"/>
      <c r="D595" s="500"/>
      <c r="E595" s="501"/>
      <c r="F595" s="502"/>
      <c r="G595" s="502"/>
      <c r="H595" s="339"/>
      <c r="I595" s="339"/>
      <c r="J595" s="501"/>
      <c r="K595" s="367"/>
      <c r="L595" s="387"/>
      <c r="M595" s="387"/>
      <c r="N595" s="387"/>
      <c r="O595" s="387"/>
      <c r="P595" s="387"/>
      <c r="Q595" s="126"/>
      <c r="R595" s="126"/>
      <c r="S595" s="126"/>
      <c r="T595" s="126"/>
      <c r="U595" s="126"/>
      <c r="V595" s="126"/>
      <c r="W595" s="126"/>
      <c r="X595" s="126"/>
      <c r="Y595" s="126"/>
      <c r="Z595" s="126"/>
      <c r="AA595" s="126"/>
      <c r="AB595" s="126"/>
      <c r="AC595" s="126"/>
      <c r="AD595" s="126"/>
      <c r="AE595" s="273"/>
      <c r="AF595" s="126"/>
      <c r="AG595" s="126"/>
      <c r="AH595" s="126"/>
      <c r="AI595" s="52"/>
      <c r="AJ595" s="52"/>
      <c r="AK595" s="52"/>
      <c r="AL595" s="52"/>
      <c r="AM595" s="52"/>
      <c r="AN595" s="52"/>
      <c r="AO595" s="52"/>
    </row>
    <row r="596" spans="1:41" ht="15.75" customHeight="1">
      <c r="A596" s="277">
        <v>596</v>
      </c>
      <c r="B596" s="339"/>
      <c r="C596" s="339"/>
      <c r="D596" s="500"/>
      <c r="E596" s="501"/>
      <c r="F596" s="502"/>
      <c r="G596" s="502"/>
      <c r="H596" s="339"/>
      <c r="I596" s="339"/>
      <c r="J596" s="501"/>
      <c r="K596" s="367"/>
      <c r="L596" s="387"/>
      <c r="M596" s="387"/>
      <c r="N596" s="387"/>
      <c r="O596" s="387"/>
      <c r="P596" s="387"/>
      <c r="Q596" s="126"/>
      <c r="R596" s="126"/>
      <c r="S596" s="126"/>
      <c r="T596" s="126"/>
      <c r="U596" s="126"/>
      <c r="V596" s="126"/>
      <c r="W596" s="126"/>
      <c r="X596" s="126"/>
      <c r="Y596" s="126"/>
      <c r="Z596" s="126"/>
      <c r="AA596" s="126"/>
      <c r="AB596" s="126"/>
      <c r="AC596" s="126"/>
      <c r="AD596" s="126"/>
      <c r="AE596" s="126"/>
      <c r="AF596" s="126"/>
      <c r="AG596" s="126"/>
      <c r="AH596" s="126"/>
      <c r="AI596" s="52"/>
      <c r="AJ596" s="52"/>
      <c r="AK596" s="52"/>
      <c r="AL596" s="52"/>
      <c r="AM596" s="52"/>
      <c r="AN596" s="52"/>
      <c r="AO596" s="52"/>
    </row>
    <row r="597" spans="1:41" ht="15.75" customHeight="1">
      <c r="A597" s="277">
        <v>597</v>
      </c>
      <c r="B597" s="339"/>
      <c r="C597" s="339"/>
      <c r="D597" s="500"/>
      <c r="E597" s="501"/>
      <c r="F597" s="502"/>
      <c r="G597" s="503" t="s">
        <v>843</v>
      </c>
      <c r="H597" s="687" t="s">
        <v>743</v>
      </c>
      <c r="I597" s="339"/>
      <c r="J597" s="501"/>
      <c r="K597" s="367"/>
      <c r="L597" s="387"/>
      <c r="M597" s="387"/>
      <c r="N597" s="387"/>
      <c r="O597" s="387"/>
      <c r="P597" s="387"/>
      <c r="Q597" s="126"/>
      <c r="R597" s="126"/>
      <c r="S597" s="126"/>
      <c r="T597" s="126"/>
      <c r="U597" s="126"/>
      <c r="V597" s="126"/>
      <c r="W597" s="126"/>
      <c r="X597" s="126"/>
      <c r="Y597" s="126"/>
      <c r="Z597" s="126"/>
      <c r="AA597" s="126"/>
      <c r="AB597" s="126"/>
      <c r="AC597" s="126"/>
      <c r="AD597" s="126"/>
      <c r="AE597" s="126"/>
      <c r="AF597" s="126"/>
      <c r="AG597" s="126"/>
      <c r="AH597" s="126"/>
      <c r="AI597" s="52"/>
      <c r="AJ597" s="52"/>
      <c r="AK597" s="52"/>
      <c r="AL597" s="52"/>
      <c r="AM597" s="52"/>
      <c r="AN597" s="52"/>
      <c r="AO597" s="52"/>
    </row>
    <row r="598" spans="1:41" ht="15.75" customHeight="1">
      <c r="A598" s="277">
        <v>598</v>
      </c>
      <c r="B598" s="501"/>
      <c r="C598" s="339"/>
      <c r="D598" s="500"/>
      <c r="E598" s="501"/>
      <c r="F598" s="502"/>
      <c r="G598" s="503" t="s">
        <v>847</v>
      </c>
      <c r="H598" s="688"/>
      <c r="I598" s="339"/>
      <c r="J598" s="501"/>
      <c r="K598" s="367"/>
      <c r="L598" s="387"/>
      <c r="M598" s="387"/>
      <c r="N598" s="387"/>
      <c r="O598" s="387"/>
      <c r="P598" s="387"/>
      <c r="Q598" s="126"/>
      <c r="R598" s="126"/>
      <c r="S598" s="126"/>
      <c r="T598" s="126"/>
      <c r="U598" s="126"/>
      <c r="V598" s="126"/>
      <c r="W598" s="126"/>
      <c r="X598" s="126"/>
      <c r="Y598" s="126"/>
      <c r="Z598" s="126"/>
      <c r="AA598" s="126"/>
      <c r="AB598" s="126"/>
      <c r="AC598" s="126"/>
      <c r="AD598" s="126"/>
      <c r="AE598" s="126"/>
      <c r="AF598" s="126"/>
      <c r="AG598" s="126"/>
      <c r="AH598" s="126"/>
      <c r="AI598" s="52"/>
      <c r="AJ598" s="52"/>
      <c r="AK598" s="52"/>
      <c r="AL598" s="52"/>
      <c r="AM598" s="52"/>
      <c r="AN598" s="52"/>
      <c r="AO598" s="52"/>
    </row>
    <row r="599" spans="1:41" ht="15.75" customHeight="1">
      <c r="A599" s="278">
        <v>599</v>
      </c>
      <c r="B599" s="501"/>
      <c r="C599" s="339"/>
      <c r="D599" s="500"/>
      <c r="E599" s="501"/>
      <c r="F599" s="502"/>
      <c r="G599" s="503" t="s">
        <v>847</v>
      </c>
      <c r="H599" s="689" t="s">
        <v>743</v>
      </c>
      <c r="I599" s="339"/>
      <c r="J599" s="501"/>
      <c r="K599" s="367"/>
      <c r="L599" s="387"/>
      <c r="M599" s="387"/>
      <c r="N599" s="387"/>
      <c r="O599" s="387"/>
      <c r="P599" s="387"/>
      <c r="Q599" s="126"/>
      <c r="R599" s="126"/>
      <c r="S599" s="126"/>
      <c r="T599" s="126"/>
      <c r="U599" s="126"/>
      <c r="V599" s="126"/>
      <c r="W599" s="126"/>
      <c r="X599" s="126"/>
      <c r="Y599" s="126"/>
      <c r="Z599" s="126"/>
      <c r="AA599" s="126"/>
      <c r="AB599" s="126"/>
      <c r="AC599" s="126"/>
      <c r="AD599" s="126"/>
      <c r="AE599" s="126"/>
      <c r="AF599" s="126"/>
      <c r="AG599" s="126"/>
      <c r="AH599" s="126"/>
      <c r="AI599" s="52"/>
      <c r="AJ599" s="52"/>
      <c r="AK599" s="52"/>
      <c r="AL599" s="52"/>
      <c r="AM599" s="52"/>
      <c r="AN599" s="52"/>
      <c r="AO599" s="52"/>
    </row>
    <row r="600" spans="1:41" ht="15.75" customHeight="1">
      <c r="A600" s="277">
        <v>600</v>
      </c>
      <c r="B600" s="501"/>
      <c r="C600" s="339"/>
      <c r="D600" s="500"/>
      <c r="E600" s="501"/>
      <c r="F600" s="502"/>
      <c r="G600" s="502"/>
      <c r="H600" s="339"/>
      <c r="I600" s="339"/>
      <c r="J600" s="501"/>
      <c r="K600" s="367"/>
      <c r="L600" s="387"/>
      <c r="M600" s="387"/>
      <c r="N600" s="387"/>
      <c r="O600" s="387"/>
      <c r="P600" s="387"/>
      <c r="Q600" s="126"/>
      <c r="R600" s="126"/>
      <c r="S600" s="126"/>
      <c r="T600" s="126"/>
      <c r="U600" s="126"/>
      <c r="V600" s="126"/>
      <c r="W600" s="126"/>
      <c r="X600" s="126"/>
      <c r="Y600" s="126"/>
      <c r="Z600" s="126"/>
      <c r="AA600" s="126"/>
      <c r="AB600" s="126"/>
      <c r="AC600" s="126"/>
      <c r="AD600" s="126"/>
      <c r="AE600" s="126"/>
      <c r="AF600" s="126"/>
      <c r="AG600" s="126"/>
      <c r="AH600" s="126"/>
      <c r="AI600" s="52"/>
      <c r="AJ600" s="52"/>
      <c r="AK600" s="52"/>
      <c r="AL600" s="52"/>
      <c r="AM600" s="52"/>
      <c r="AN600" s="52"/>
      <c r="AO600" s="52"/>
    </row>
    <row r="601" spans="1:41" ht="15.75" customHeight="1">
      <c r="A601" s="277">
        <v>601</v>
      </c>
      <c r="B601" s="501"/>
      <c r="C601" s="339"/>
      <c r="D601" s="500"/>
      <c r="E601" s="501"/>
      <c r="F601" s="502"/>
      <c r="G601" s="502"/>
      <c r="H601" s="339"/>
      <c r="I601" s="339"/>
      <c r="J601" s="501"/>
      <c r="K601" s="367"/>
      <c r="L601" s="387"/>
      <c r="M601" s="387"/>
      <c r="N601" s="387"/>
      <c r="O601" s="387"/>
      <c r="P601" s="387"/>
      <c r="Q601" s="126"/>
      <c r="R601" s="126"/>
      <c r="S601" s="126"/>
      <c r="T601" s="126"/>
      <c r="U601" s="126"/>
      <c r="V601" s="126"/>
      <c r="W601" s="126"/>
      <c r="X601" s="126"/>
      <c r="Y601" s="126"/>
      <c r="Z601" s="126"/>
      <c r="AA601" s="126"/>
      <c r="AB601" s="126"/>
      <c r="AC601" s="126"/>
      <c r="AD601" s="126"/>
      <c r="AE601" s="126"/>
      <c r="AF601" s="126"/>
      <c r="AG601" s="126"/>
      <c r="AH601" s="126"/>
      <c r="AI601" s="52"/>
      <c r="AJ601" s="52"/>
      <c r="AK601" s="52"/>
      <c r="AL601" s="52"/>
      <c r="AM601" s="52"/>
      <c r="AN601" s="52"/>
      <c r="AO601" s="52"/>
    </row>
    <row r="602" spans="1:41" ht="15.75" customHeight="1">
      <c r="A602" s="293">
        <v>602</v>
      </c>
      <c r="B602" s="501"/>
      <c r="C602" s="339"/>
      <c r="D602" s="500"/>
      <c r="E602" s="501"/>
      <c r="F602" s="502"/>
      <c r="G602" s="502"/>
      <c r="H602" s="339"/>
      <c r="I602" s="339"/>
      <c r="J602" s="501"/>
      <c r="K602" s="367"/>
      <c r="L602" s="387"/>
      <c r="M602" s="387"/>
      <c r="N602" s="387"/>
      <c r="O602" s="387"/>
      <c r="P602" s="387"/>
      <c r="Q602" s="126"/>
      <c r="R602" s="126"/>
      <c r="S602" s="126"/>
      <c r="T602" s="126"/>
      <c r="U602" s="126"/>
      <c r="V602" s="126"/>
      <c r="W602" s="126"/>
      <c r="X602" s="126"/>
      <c r="Y602" s="126"/>
      <c r="Z602" s="126"/>
      <c r="AA602" s="126"/>
      <c r="AB602" s="126"/>
      <c r="AC602" s="126"/>
      <c r="AD602" s="126"/>
      <c r="AE602" s="126"/>
      <c r="AF602" s="126"/>
      <c r="AG602" s="126"/>
      <c r="AH602" s="126"/>
      <c r="AI602" s="52"/>
      <c r="AJ602" s="52"/>
      <c r="AK602" s="52"/>
      <c r="AL602" s="52"/>
      <c r="AM602" s="52"/>
      <c r="AN602" s="52"/>
      <c r="AO602" s="52"/>
    </row>
    <row r="603" spans="1:41" ht="15.75" customHeight="1">
      <c r="A603" s="277">
        <v>603</v>
      </c>
      <c r="B603" s="501"/>
      <c r="C603" s="339"/>
      <c r="D603" s="500"/>
      <c r="E603" s="501"/>
      <c r="F603" s="502"/>
      <c r="G603" s="502"/>
      <c r="H603" s="339"/>
      <c r="I603" s="339"/>
      <c r="J603" s="501"/>
      <c r="K603" s="367"/>
      <c r="L603" s="387"/>
      <c r="M603" s="387"/>
      <c r="N603" s="387"/>
      <c r="O603" s="387"/>
      <c r="P603" s="387"/>
      <c r="Q603" s="126"/>
      <c r="R603" s="126"/>
      <c r="S603" s="126"/>
      <c r="T603" s="126"/>
      <c r="U603" s="126"/>
      <c r="V603" s="126"/>
      <c r="W603" s="126"/>
      <c r="X603" s="126"/>
      <c r="Y603" s="126"/>
      <c r="Z603" s="126"/>
      <c r="AA603" s="126"/>
      <c r="AB603" s="126"/>
      <c r="AC603" s="126"/>
      <c r="AD603" s="126"/>
      <c r="AE603" s="126"/>
      <c r="AF603" s="126"/>
      <c r="AG603" s="126"/>
      <c r="AH603" s="126"/>
      <c r="AI603" s="52"/>
      <c r="AJ603" s="52"/>
      <c r="AK603" s="52"/>
      <c r="AL603" s="52"/>
      <c r="AM603" s="52"/>
      <c r="AN603" s="52"/>
      <c r="AO603" s="52"/>
    </row>
    <row r="604" spans="1:41" ht="15.75" customHeight="1">
      <c r="A604" s="277">
        <v>604</v>
      </c>
      <c r="B604" s="501"/>
      <c r="C604" s="339"/>
      <c r="D604" s="500"/>
      <c r="E604" s="501"/>
      <c r="F604" s="502"/>
      <c r="G604" s="503" t="s">
        <v>843</v>
      </c>
      <c r="H604" s="687" t="s">
        <v>845</v>
      </c>
      <c r="I604" s="339"/>
      <c r="J604" s="501"/>
      <c r="K604" s="367"/>
      <c r="L604" s="387"/>
      <c r="M604" s="387"/>
      <c r="N604" s="387"/>
      <c r="O604" s="387"/>
      <c r="P604" s="387"/>
      <c r="Q604" s="126"/>
      <c r="R604" s="126"/>
      <c r="S604" s="126"/>
      <c r="T604" s="126"/>
      <c r="U604" s="126"/>
      <c r="V604" s="126"/>
      <c r="W604" s="126"/>
      <c r="X604" s="126"/>
      <c r="Y604" s="126"/>
      <c r="Z604" s="126"/>
      <c r="AA604" s="126"/>
      <c r="AB604" s="126"/>
      <c r="AC604" s="126"/>
      <c r="AD604" s="126"/>
      <c r="AE604" s="126"/>
      <c r="AF604" s="126"/>
      <c r="AG604" s="126"/>
      <c r="AH604" s="126"/>
      <c r="AI604" s="52"/>
      <c r="AJ604" s="52"/>
      <c r="AK604" s="52"/>
      <c r="AL604" s="52"/>
      <c r="AM604" s="52"/>
      <c r="AN604" s="52"/>
      <c r="AO604" s="52"/>
    </row>
    <row r="605" spans="1:41" ht="15.75" customHeight="1">
      <c r="A605" s="277">
        <v>605</v>
      </c>
      <c r="B605" s="501"/>
      <c r="C605" s="339"/>
      <c r="D605" s="500"/>
      <c r="E605" s="501"/>
      <c r="F605" s="502"/>
      <c r="G605" s="503" t="s">
        <v>847</v>
      </c>
      <c r="H605" s="688"/>
      <c r="I605" s="339"/>
      <c r="J605" s="501"/>
      <c r="K605" s="367"/>
      <c r="L605" s="387"/>
      <c r="M605" s="387"/>
      <c r="N605" s="387"/>
      <c r="O605" s="387"/>
      <c r="P605" s="387"/>
      <c r="Q605" s="126"/>
      <c r="R605" s="126"/>
      <c r="S605" s="126"/>
      <c r="T605" s="126"/>
      <c r="U605" s="126"/>
      <c r="V605" s="126"/>
      <c r="W605" s="126"/>
      <c r="X605" s="126"/>
      <c r="Y605" s="126"/>
      <c r="Z605" s="126"/>
      <c r="AA605" s="126"/>
      <c r="AB605" s="126"/>
      <c r="AC605" s="126"/>
      <c r="AD605" s="126"/>
      <c r="AE605" s="126"/>
      <c r="AF605" s="126"/>
      <c r="AG605" s="126"/>
      <c r="AH605" s="126"/>
      <c r="AI605" s="52"/>
      <c r="AJ605" s="52"/>
      <c r="AK605" s="52"/>
      <c r="AL605" s="52"/>
      <c r="AM605" s="52"/>
      <c r="AN605" s="52"/>
      <c r="AO605" s="52"/>
    </row>
    <row r="606" spans="1:41" ht="15.75" customHeight="1">
      <c r="A606" s="278">
        <v>606</v>
      </c>
      <c r="B606" s="501"/>
      <c r="C606" s="339"/>
      <c r="D606" s="500"/>
      <c r="E606" s="501"/>
      <c r="F606" s="502"/>
      <c r="G606" s="503" t="s">
        <v>847</v>
      </c>
      <c r="H606" s="688" t="s">
        <v>845</v>
      </c>
      <c r="I606" s="339"/>
      <c r="J606" s="501"/>
      <c r="K606" s="367"/>
      <c r="L606" s="387"/>
      <c r="M606" s="387"/>
      <c r="N606" s="387"/>
      <c r="O606" s="387"/>
      <c r="P606" s="387"/>
      <c r="Q606" s="126"/>
      <c r="R606" s="126"/>
      <c r="S606" s="126"/>
      <c r="T606" s="126"/>
      <c r="U606" s="126"/>
      <c r="V606" s="126"/>
      <c r="W606" s="126"/>
      <c r="X606" s="126"/>
      <c r="Y606" s="126"/>
      <c r="Z606" s="126"/>
      <c r="AA606" s="126"/>
      <c r="AB606" s="126"/>
      <c r="AC606" s="126"/>
      <c r="AD606" s="126"/>
      <c r="AE606" s="126"/>
      <c r="AF606" s="126"/>
      <c r="AG606" s="126"/>
      <c r="AH606" s="126"/>
      <c r="AI606" s="52"/>
      <c r="AJ606" s="52"/>
      <c r="AK606" s="52"/>
      <c r="AL606" s="52"/>
      <c r="AM606" s="52"/>
      <c r="AN606" s="52"/>
      <c r="AO606" s="52"/>
    </row>
    <row r="607" spans="1:41" ht="15.75" customHeight="1">
      <c r="A607" s="277">
        <v>607</v>
      </c>
      <c r="B607" s="501"/>
      <c r="C607" s="339"/>
      <c r="D607" s="500"/>
      <c r="E607" s="501"/>
      <c r="F607" s="502"/>
      <c r="G607" s="502"/>
      <c r="H607" s="339"/>
      <c r="I607" s="339"/>
      <c r="J607" s="501"/>
      <c r="K607" s="367"/>
      <c r="L607" s="387"/>
      <c r="M607" s="387"/>
      <c r="N607" s="387"/>
      <c r="O607" s="387"/>
      <c r="P607" s="387"/>
      <c r="Q607" s="126"/>
      <c r="R607" s="126"/>
      <c r="S607" s="126"/>
      <c r="T607" s="126"/>
      <c r="U607" s="126"/>
      <c r="V607" s="126"/>
      <c r="W607" s="126"/>
      <c r="X607" s="126"/>
      <c r="Y607" s="126"/>
      <c r="Z607" s="126"/>
      <c r="AA607" s="126"/>
      <c r="AB607" s="126"/>
      <c r="AC607" s="126"/>
      <c r="AD607" s="126"/>
      <c r="AE607" s="126"/>
      <c r="AF607" s="126"/>
      <c r="AG607" s="126"/>
      <c r="AH607" s="126"/>
      <c r="AI607" s="52"/>
      <c r="AJ607" s="52"/>
      <c r="AK607" s="52"/>
      <c r="AL607" s="52"/>
      <c r="AM607" s="52"/>
      <c r="AN607" s="52"/>
      <c r="AO607" s="52"/>
    </row>
    <row r="608" spans="1:41" ht="15.75" customHeight="1">
      <c r="A608" s="277">
        <v>608</v>
      </c>
      <c r="B608" s="501"/>
      <c r="C608" s="339"/>
      <c r="D608" s="500"/>
      <c r="E608" s="501"/>
      <c r="F608" s="502"/>
      <c r="G608" s="502"/>
      <c r="H608" s="339"/>
      <c r="I608" s="339"/>
      <c r="J608" s="501"/>
      <c r="K608" s="367"/>
      <c r="L608" s="387"/>
      <c r="M608" s="387"/>
      <c r="N608" s="387"/>
      <c r="O608" s="387"/>
      <c r="P608" s="387"/>
      <c r="Q608" s="126"/>
      <c r="R608" s="126"/>
      <c r="S608" s="126"/>
      <c r="T608" s="126"/>
      <c r="U608" s="126"/>
      <c r="V608" s="126"/>
      <c r="W608" s="126"/>
      <c r="X608" s="126"/>
      <c r="Y608" s="126"/>
      <c r="Z608" s="126"/>
      <c r="AA608" s="126"/>
      <c r="AB608" s="126"/>
      <c r="AC608" s="126"/>
      <c r="AD608" s="126"/>
      <c r="AE608" s="126"/>
      <c r="AF608" s="126"/>
      <c r="AG608" s="126"/>
      <c r="AH608" s="126"/>
      <c r="AI608" s="52"/>
      <c r="AJ608" s="52"/>
      <c r="AK608" s="52"/>
      <c r="AL608" s="52"/>
      <c r="AM608" s="52"/>
      <c r="AN608" s="52"/>
      <c r="AO608" s="52"/>
    </row>
    <row r="609" spans="1:41" ht="15.75" customHeight="1">
      <c r="A609" s="293">
        <v>609</v>
      </c>
      <c r="B609" s="501"/>
      <c r="C609" s="339"/>
      <c r="D609" s="500"/>
      <c r="E609" s="501"/>
      <c r="F609" s="502"/>
      <c r="G609" s="502"/>
      <c r="H609" s="339"/>
      <c r="I609" s="339"/>
      <c r="J609" s="501"/>
      <c r="K609" s="367"/>
      <c r="L609" s="387"/>
      <c r="M609" s="387"/>
      <c r="N609" s="387"/>
      <c r="O609" s="387"/>
      <c r="P609" s="387"/>
      <c r="Q609" s="126"/>
      <c r="R609" s="126"/>
      <c r="S609" s="126"/>
      <c r="T609" s="126"/>
      <c r="U609" s="126"/>
      <c r="V609" s="126"/>
      <c r="W609" s="126"/>
      <c r="X609" s="126"/>
      <c r="Y609" s="126"/>
      <c r="Z609" s="126"/>
      <c r="AA609" s="126"/>
      <c r="AB609" s="126"/>
      <c r="AC609" s="126"/>
      <c r="AD609" s="126"/>
      <c r="AE609" s="126"/>
      <c r="AF609" s="126"/>
      <c r="AG609" s="126"/>
      <c r="AH609" s="126"/>
      <c r="AI609" s="52"/>
      <c r="AJ609" s="52"/>
      <c r="AK609" s="52"/>
      <c r="AL609" s="52"/>
      <c r="AM609" s="52"/>
      <c r="AN609" s="52"/>
      <c r="AO609" s="52"/>
    </row>
    <row r="610" spans="1:41" ht="15.75" customHeight="1">
      <c r="A610" s="277">
        <v>610</v>
      </c>
      <c r="B610" s="501"/>
      <c r="C610" s="339"/>
      <c r="D610" s="500"/>
      <c r="E610" s="501"/>
      <c r="F610" s="502"/>
      <c r="G610" s="502"/>
      <c r="H610" s="339"/>
      <c r="I610" s="339"/>
      <c r="J610" s="501"/>
      <c r="K610" s="367"/>
      <c r="L610" s="387"/>
      <c r="M610" s="387"/>
      <c r="N610" s="387"/>
      <c r="O610" s="387"/>
      <c r="P610" s="387"/>
      <c r="Q610" s="126"/>
      <c r="R610" s="126"/>
      <c r="S610" s="126"/>
      <c r="T610" s="126"/>
      <c r="U610" s="126"/>
      <c r="V610" s="126"/>
      <c r="W610" s="126"/>
      <c r="X610" s="126"/>
      <c r="Y610" s="126"/>
      <c r="Z610" s="126"/>
      <c r="AA610" s="126"/>
      <c r="AB610" s="126"/>
      <c r="AC610" s="126"/>
      <c r="AD610" s="126"/>
      <c r="AE610" s="126"/>
      <c r="AF610" s="126"/>
      <c r="AG610" s="126"/>
      <c r="AH610" s="126"/>
      <c r="AI610" s="52"/>
      <c r="AJ610" s="52"/>
      <c r="AK610" s="52"/>
      <c r="AL610" s="52"/>
      <c r="AM610" s="52"/>
      <c r="AN610" s="52"/>
      <c r="AO610" s="52"/>
    </row>
    <row r="611" spans="1:41" ht="15.75" customHeight="1">
      <c r="A611" s="277">
        <v>611</v>
      </c>
      <c r="B611" s="501"/>
      <c r="C611" s="339"/>
      <c r="D611" s="500"/>
      <c r="E611" s="501"/>
      <c r="F611" s="502"/>
      <c r="G611" s="503" t="s">
        <v>843</v>
      </c>
      <c r="H611" s="687" t="s">
        <v>871</v>
      </c>
      <c r="I611" s="339"/>
      <c r="J611"/>
      <c r="K611" s="367"/>
      <c r="L611" s="387"/>
      <c r="M611" s="387"/>
      <c r="N611" s="387"/>
      <c r="O611" s="387"/>
      <c r="P611" s="387"/>
      <c r="Q611" s="126"/>
      <c r="R611" s="126"/>
      <c r="S611" s="126"/>
      <c r="T611" s="126"/>
      <c r="U611" s="126"/>
      <c r="V611" s="126"/>
      <c r="W611" s="126"/>
      <c r="X611" s="126"/>
      <c r="Y611" s="126"/>
      <c r="Z611" s="126"/>
      <c r="AA611" s="126"/>
      <c r="AB611" s="126"/>
      <c r="AC611" s="126"/>
      <c r="AD611" s="126"/>
      <c r="AE611" s="126"/>
      <c r="AF611" s="126"/>
      <c r="AG611" s="126"/>
      <c r="AH611" s="126"/>
      <c r="AI611" s="52"/>
      <c r="AJ611" s="52"/>
      <c r="AK611" s="52"/>
      <c r="AL611" s="52"/>
      <c r="AM611" s="52"/>
      <c r="AN611" s="52"/>
      <c r="AO611" s="52"/>
    </row>
    <row r="612" spans="1:41" ht="15.75" customHeight="1">
      <c r="A612" s="277">
        <v>612</v>
      </c>
      <c r="B612" s="501"/>
      <c r="C612" s="339"/>
      <c r="D612" s="500"/>
      <c r="E612" s="501"/>
      <c r="F612" s="502"/>
      <c r="G612" s="503" t="s">
        <v>847</v>
      </c>
      <c r="H612" s="688"/>
      <c r="I612" s="339"/>
      <c r="J612" s="501"/>
      <c r="K612" s="367"/>
      <c r="L612" s="387"/>
      <c r="M612" s="387"/>
      <c r="N612" s="387"/>
      <c r="O612" s="387"/>
      <c r="P612" s="387"/>
      <c r="Q612" s="126"/>
      <c r="R612" s="126"/>
      <c r="S612" s="126"/>
      <c r="T612" s="126"/>
      <c r="U612" s="126"/>
      <c r="V612" s="126"/>
      <c r="W612" s="126"/>
      <c r="X612" s="126"/>
      <c r="Y612" s="126"/>
      <c r="Z612" s="126"/>
      <c r="AA612" s="126"/>
      <c r="AB612" s="126"/>
      <c r="AC612" s="126"/>
      <c r="AD612" s="126"/>
      <c r="AE612" s="126"/>
      <c r="AF612" s="126"/>
      <c r="AG612" s="126"/>
      <c r="AH612" s="126"/>
      <c r="AI612" s="52"/>
      <c r="AJ612" s="52"/>
      <c r="AK612" s="52"/>
      <c r="AL612" s="52"/>
      <c r="AM612" s="52"/>
      <c r="AN612" s="52"/>
      <c r="AO612" s="52"/>
    </row>
    <row r="613" spans="1:41" ht="15.75" customHeight="1">
      <c r="A613" s="278">
        <v>613</v>
      </c>
      <c r="B613" s="501"/>
      <c r="C613" s="339"/>
      <c r="D613" s="500"/>
      <c r="E613" s="501"/>
      <c r="F613" s="502"/>
      <c r="G613" s="503" t="s">
        <v>847</v>
      </c>
      <c r="H613" s="690" t="s">
        <v>871</v>
      </c>
      <c r="I613" s="339"/>
      <c r="J613" s="501"/>
      <c r="K613" s="367"/>
      <c r="L613" s="387"/>
      <c r="M613" s="387"/>
      <c r="N613" s="387"/>
      <c r="O613" s="387"/>
      <c r="P613" s="387"/>
      <c r="Q613" s="126"/>
      <c r="R613" s="126"/>
      <c r="S613" s="126"/>
      <c r="T613" s="126"/>
      <c r="U613" s="126"/>
      <c r="V613" s="126"/>
      <c r="W613" s="126"/>
      <c r="X613" s="126"/>
      <c r="Y613" s="126"/>
      <c r="Z613" s="126"/>
      <c r="AA613" s="126"/>
      <c r="AB613" s="126"/>
      <c r="AC613" s="126"/>
      <c r="AD613" s="126"/>
      <c r="AE613" s="126"/>
      <c r="AF613" s="126"/>
      <c r="AG613" s="126"/>
      <c r="AH613" s="126"/>
      <c r="AI613" s="52"/>
      <c r="AJ613" s="52"/>
      <c r="AK613" s="52"/>
      <c r="AL613" s="52"/>
      <c r="AM613" s="52"/>
      <c r="AN613" s="52"/>
      <c r="AO613" s="52"/>
    </row>
    <row r="614" spans="1:41" ht="15.75" customHeight="1">
      <c r="A614" s="339"/>
      <c r="B614" s="501"/>
      <c r="C614" s="339"/>
      <c r="D614" s="500"/>
      <c r="E614" s="501"/>
      <c r="F614" s="502"/>
      <c r="G614" s="502"/>
      <c r="H614" s="118"/>
      <c r="I614" s="118"/>
      <c r="J614" s="122"/>
      <c r="K614" s="123"/>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52"/>
      <c r="AJ614" s="52"/>
      <c r="AK614" s="52"/>
      <c r="AL614" s="52"/>
      <c r="AM614" s="52"/>
      <c r="AN614" s="52"/>
      <c r="AO614" s="52"/>
    </row>
    <row r="615" spans="1:41" ht="15.75" customHeight="1">
      <c r="A615" s="339"/>
      <c r="B615" s="501"/>
      <c r="C615" s="339"/>
      <c r="D615" s="500"/>
      <c r="E615" s="501"/>
      <c r="F615" s="502"/>
      <c r="G615" s="502"/>
      <c r="H615" s="118"/>
      <c r="I615" s="118"/>
      <c r="J615" s="122"/>
      <c r="K615" s="123"/>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52"/>
      <c r="AJ615" s="52"/>
      <c r="AK615" s="52"/>
      <c r="AL615" s="52"/>
      <c r="AM615" s="52"/>
      <c r="AN615" s="52"/>
      <c r="AO615" s="52"/>
    </row>
    <row r="616" spans="1:41" ht="15.75" customHeight="1">
      <c r="A616" s="339"/>
      <c r="B616" s="501"/>
      <c r="C616" s="339"/>
      <c r="D616" s="500"/>
      <c r="E616" s="501"/>
      <c r="F616" s="502"/>
      <c r="G616" s="502"/>
      <c r="H616" s="118"/>
      <c r="I616" s="118"/>
      <c r="J616" s="122"/>
      <c r="K616" s="123"/>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52"/>
      <c r="AJ616" s="52"/>
      <c r="AK616" s="52"/>
      <c r="AL616" s="52"/>
      <c r="AM616" s="52"/>
      <c r="AN616" s="52"/>
      <c r="AO616" s="52"/>
    </row>
    <row r="617" spans="1:41" ht="15.75" customHeight="1">
      <c r="A617" s="339"/>
      <c r="B617" s="501"/>
      <c r="C617" s="339"/>
      <c r="D617" s="500"/>
      <c r="E617" s="501"/>
      <c r="F617" s="502"/>
      <c r="G617" s="502"/>
      <c r="H617" s="118"/>
      <c r="I617" s="118"/>
      <c r="J617" s="122"/>
      <c r="K617" s="123"/>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52"/>
      <c r="AJ617" s="52"/>
      <c r="AK617" s="52"/>
      <c r="AL617" s="52"/>
      <c r="AM617" s="52"/>
      <c r="AN617" s="52"/>
      <c r="AO617" s="52"/>
    </row>
    <row r="618" spans="1:41" ht="15.75" customHeight="1">
      <c r="A618" s="339"/>
      <c r="B618" s="501"/>
      <c r="C618" s="339"/>
      <c r="D618" s="500"/>
      <c r="E618" s="501"/>
      <c r="F618" s="502"/>
      <c r="G618" s="502"/>
      <c r="H618" s="118"/>
      <c r="I618" s="118"/>
      <c r="J618" s="122"/>
      <c r="K618" s="123"/>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52"/>
      <c r="AJ618" s="52"/>
      <c r="AK618" s="52"/>
      <c r="AL618" s="52"/>
      <c r="AM618" s="52"/>
      <c r="AN618" s="52"/>
      <c r="AO618" s="52"/>
    </row>
    <row r="619" spans="1:41" ht="15.75" customHeight="1">
      <c r="A619" s="339"/>
      <c r="B619" s="501"/>
      <c r="C619" s="339"/>
      <c r="D619" s="500"/>
      <c r="E619" s="501"/>
      <c r="F619" s="502"/>
      <c r="G619" s="502"/>
      <c r="H619" s="118"/>
      <c r="I619" s="118"/>
      <c r="J619" s="122"/>
      <c r="K619" s="123"/>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52"/>
      <c r="AJ619" s="52"/>
      <c r="AK619" s="52"/>
      <c r="AL619" s="52"/>
      <c r="AM619" s="52"/>
      <c r="AN619" s="52"/>
      <c r="AO619" s="52"/>
    </row>
    <row r="620" spans="1:41" ht="15.75" customHeight="1">
      <c r="A620" s="339"/>
      <c r="B620" s="501"/>
      <c r="C620" s="339"/>
      <c r="D620" s="500"/>
      <c r="E620" s="501"/>
      <c r="F620" s="502"/>
      <c r="G620" s="502"/>
      <c r="H620" s="118"/>
      <c r="I620" s="118"/>
      <c r="J620" s="122"/>
      <c r="K620" s="123"/>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52"/>
      <c r="AJ620" s="52"/>
      <c r="AK620" s="52"/>
      <c r="AL620" s="52"/>
      <c r="AM620" s="52"/>
      <c r="AN620" s="52"/>
      <c r="AO620" s="52"/>
    </row>
    <row r="621" spans="1:41" ht="15.75" customHeight="1">
      <c r="A621" s="339"/>
      <c r="B621" s="501"/>
      <c r="C621" s="339"/>
      <c r="D621" s="500"/>
      <c r="E621" s="501"/>
      <c r="F621" s="502"/>
      <c r="G621" s="502"/>
      <c r="H621" s="118"/>
      <c r="I621" s="118"/>
      <c r="J621" s="122"/>
      <c r="K621" s="123"/>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52"/>
      <c r="AJ621" s="52"/>
      <c r="AK621" s="52"/>
      <c r="AL621" s="52"/>
      <c r="AM621" s="52"/>
      <c r="AN621" s="52"/>
      <c r="AO621" s="52"/>
    </row>
    <row r="622" spans="1:41" ht="15.75" customHeight="1">
      <c r="A622" s="339"/>
      <c r="B622" s="501"/>
      <c r="C622" s="339"/>
      <c r="D622" s="500"/>
      <c r="E622" s="501"/>
      <c r="F622" s="502"/>
      <c r="G622" s="502"/>
      <c r="H622" s="118"/>
      <c r="I622" s="118"/>
      <c r="J622" s="122"/>
      <c r="K622" s="123"/>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52"/>
      <c r="AJ622" s="52"/>
      <c r="AK622" s="52"/>
      <c r="AL622" s="52"/>
      <c r="AM622" s="52"/>
      <c r="AN622" s="52"/>
      <c r="AO622" s="52"/>
    </row>
    <row r="623" spans="1:41" ht="15.75" customHeight="1">
      <c r="A623" s="339"/>
      <c r="B623" s="501"/>
      <c r="C623" s="339"/>
      <c r="D623" s="500"/>
      <c r="E623" s="501"/>
      <c r="F623" s="502"/>
      <c r="G623" s="502"/>
      <c r="H623" s="118"/>
      <c r="I623" s="118"/>
      <c r="J623" s="122"/>
      <c r="K623" s="123"/>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52"/>
      <c r="AJ623" s="52"/>
      <c r="AK623" s="52"/>
      <c r="AL623" s="52"/>
      <c r="AM623" s="52"/>
      <c r="AN623" s="52"/>
      <c r="AO623" s="52"/>
    </row>
    <row r="624" spans="1:41" ht="15.75" customHeight="1">
      <c r="A624" s="339"/>
      <c r="B624" s="501"/>
      <c r="C624" s="339"/>
      <c r="D624" s="500"/>
      <c r="E624" s="501"/>
      <c r="F624" s="502"/>
      <c r="G624" s="502"/>
      <c r="H624" s="118"/>
      <c r="I624" s="118"/>
      <c r="J624" s="122"/>
      <c r="K624" s="123"/>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52"/>
      <c r="AJ624" s="52"/>
      <c r="AK624" s="52"/>
      <c r="AL624" s="52"/>
      <c r="AM624" s="52"/>
      <c r="AN624" s="52"/>
      <c r="AO624" s="52"/>
    </row>
    <row r="625" spans="1:41" ht="15.75" customHeight="1">
      <c r="A625" s="339"/>
      <c r="B625" s="501"/>
      <c r="C625" s="339"/>
      <c r="D625" s="500"/>
      <c r="E625" s="501"/>
      <c r="F625" s="502"/>
      <c r="G625" s="502"/>
      <c r="H625" s="118"/>
      <c r="I625" s="118"/>
      <c r="J625" s="122"/>
      <c r="K625" s="123"/>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52"/>
      <c r="AJ625" s="52"/>
      <c r="AK625" s="52"/>
      <c r="AL625" s="52"/>
      <c r="AM625" s="52"/>
      <c r="AN625" s="52"/>
      <c r="AO625" s="52"/>
    </row>
    <row r="626" spans="1:41" ht="15.75" customHeight="1">
      <c r="A626" s="339"/>
      <c r="B626" s="501"/>
      <c r="C626" s="339"/>
      <c r="D626" s="500"/>
      <c r="E626" s="501"/>
      <c r="F626" s="502"/>
      <c r="G626" s="502"/>
      <c r="H626" s="118"/>
      <c r="I626" s="118"/>
      <c r="J626" s="122"/>
      <c r="K626" s="123"/>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52"/>
      <c r="AJ626" s="52"/>
      <c r="AK626" s="52"/>
      <c r="AL626" s="52"/>
      <c r="AM626" s="52"/>
      <c r="AN626" s="52"/>
      <c r="AO626" s="52"/>
    </row>
    <row r="627" spans="1:41" ht="15.75" customHeight="1">
      <c r="A627" s="339"/>
      <c r="B627" s="501"/>
      <c r="C627" s="339"/>
      <c r="D627" s="500"/>
      <c r="E627" s="501"/>
      <c r="F627" s="502"/>
      <c r="G627" s="502"/>
      <c r="H627" s="118"/>
      <c r="I627" s="118"/>
      <c r="J627" s="122"/>
      <c r="K627" s="123"/>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52"/>
      <c r="AJ627" s="52"/>
      <c r="AK627" s="52"/>
      <c r="AL627" s="52"/>
      <c r="AM627" s="52"/>
      <c r="AN627" s="52"/>
      <c r="AO627" s="52"/>
    </row>
    <row r="628" spans="1:41" ht="15.75" customHeight="1">
      <c r="A628" s="339"/>
      <c r="B628" s="501"/>
      <c r="C628" s="339"/>
      <c r="D628" s="500"/>
      <c r="E628" s="501"/>
      <c r="F628" s="502"/>
      <c r="G628" s="502"/>
      <c r="H628" s="118"/>
      <c r="I628" s="118"/>
      <c r="J628" s="122"/>
      <c r="K628" s="123"/>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52"/>
      <c r="AJ628" s="52"/>
      <c r="AK628" s="52"/>
      <c r="AL628" s="52"/>
      <c r="AM628" s="52"/>
      <c r="AN628" s="52"/>
      <c r="AO628" s="52"/>
    </row>
    <row r="629" spans="1:41" ht="15.75" customHeight="1">
      <c r="A629" s="339"/>
      <c r="B629" s="501"/>
      <c r="C629" s="339"/>
      <c r="D629" s="500"/>
      <c r="E629" s="501"/>
      <c r="F629" s="502"/>
      <c r="G629" s="502"/>
      <c r="H629" s="118"/>
      <c r="I629" s="118"/>
      <c r="J629" s="122"/>
      <c r="K629" s="123"/>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52"/>
      <c r="AJ629" s="52"/>
      <c r="AK629" s="52"/>
      <c r="AL629" s="52"/>
      <c r="AM629" s="52"/>
      <c r="AN629" s="52"/>
      <c r="AO629" s="52"/>
    </row>
    <row r="630" spans="1:41" ht="15.75" customHeight="1">
      <c r="A630" s="339"/>
      <c r="B630" s="501"/>
      <c r="C630" s="339"/>
      <c r="D630" s="500"/>
      <c r="E630" s="501"/>
      <c r="F630" s="502"/>
      <c r="G630" s="502"/>
      <c r="H630" s="118"/>
      <c r="I630" s="118"/>
      <c r="J630" s="122"/>
      <c r="K630" s="123"/>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52"/>
      <c r="AJ630" s="52"/>
      <c r="AK630" s="52"/>
      <c r="AL630" s="52"/>
      <c r="AM630" s="52"/>
      <c r="AN630" s="52"/>
      <c r="AO630" s="52"/>
    </row>
    <row r="631" spans="1:41" ht="15.75" customHeight="1">
      <c r="A631" s="339"/>
      <c r="B631" s="501"/>
      <c r="C631" s="339"/>
      <c r="D631" s="500"/>
      <c r="E631" s="501"/>
      <c r="F631" s="502"/>
      <c r="G631" s="502"/>
      <c r="H631" s="118"/>
      <c r="I631" s="118"/>
      <c r="J631" s="122"/>
      <c r="K631" s="123"/>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52"/>
      <c r="AJ631" s="52"/>
      <c r="AK631" s="52"/>
      <c r="AL631" s="52"/>
      <c r="AM631" s="52"/>
      <c r="AN631" s="52"/>
      <c r="AO631" s="52"/>
    </row>
    <row r="632" spans="1:41" ht="15.75" customHeight="1">
      <c r="A632" s="339"/>
      <c r="B632" s="501"/>
      <c r="C632" s="339"/>
      <c r="D632" s="500"/>
      <c r="E632" s="501"/>
      <c r="F632" s="502"/>
      <c r="G632" s="502"/>
      <c r="H632" s="118"/>
      <c r="I632" s="118"/>
      <c r="J632" s="122"/>
      <c r="K632" s="123"/>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52"/>
      <c r="AJ632" s="52"/>
      <c r="AK632" s="52"/>
      <c r="AL632" s="52"/>
      <c r="AM632" s="52"/>
      <c r="AN632" s="52"/>
      <c r="AO632" s="52"/>
    </row>
    <row r="633" spans="1:41" ht="15.75" customHeight="1">
      <c r="A633" s="339"/>
      <c r="B633" s="501"/>
      <c r="C633" s="339"/>
      <c r="D633" s="500"/>
      <c r="E633" s="501"/>
      <c r="F633" s="502"/>
      <c r="G633" s="502"/>
      <c r="H633" s="118"/>
      <c r="I633" s="118"/>
      <c r="J633" s="122"/>
      <c r="K633" s="123"/>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52"/>
      <c r="AJ633" s="52"/>
      <c r="AK633" s="52"/>
      <c r="AL633" s="52"/>
      <c r="AM633" s="52"/>
      <c r="AN633" s="52"/>
      <c r="AO633" s="52"/>
    </row>
    <row r="634" spans="1:41" ht="15.75" customHeight="1">
      <c r="A634" s="504"/>
      <c r="B634" s="339"/>
      <c r="C634" s="339"/>
      <c r="D634" s="500"/>
      <c r="E634" s="501"/>
      <c r="F634" s="502"/>
      <c r="G634" s="502"/>
      <c r="H634" s="118"/>
      <c r="I634" s="118"/>
      <c r="J634" s="122"/>
      <c r="K634" s="123"/>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52"/>
      <c r="AJ634" s="52"/>
      <c r="AK634" s="52"/>
      <c r="AL634" s="52"/>
      <c r="AM634" s="52"/>
      <c r="AN634" s="52"/>
      <c r="AO634" s="52"/>
    </row>
    <row r="635" spans="1:41" ht="15.75" customHeight="1">
      <c r="A635" s="504"/>
      <c r="B635" s="339"/>
      <c r="C635" s="339"/>
      <c r="D635" s="500"/>
      <c r="E635" s="501"/>
      <c r="F635" s="502"/>
      <c r="G635" s="502"/>
      <c r="H635" s="118"/>
      <c r="I635" s="118"/>
      <c r="J635" s="122"/>
      <c r="K635" s="123"/>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52"/>
      <c r="AJ635" s="52"/>
      <c r="AK635" s="52"/>
      <c r="AL635" s="52"/>
      <c r="AM635" s="52"/>
      <c r="AN635" s="52"/>
      <c r="AO635" s="52"/>
    </row>
    <row r="636" spans="1:41" ht="15.75" customHeight="1">
      <c r="A636" s="504"/>
      <c r="B636" s="339"/>
      <c r="C636" s="339"/>
      <c r="D636" s="500"/>
      <c r="E636" s="501"/>
      <c r="F636" s="502"/>
      <c r="G636" s="502"/>
      <c r="H636" s="118"/>
      <c r="I636" s="118"/>
      <c r="J636" s="122"/>
      <c r="K636" s="123"/>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52"/>
      <c r="AJ636" s="52"/>
      <c r="AK636" s="52"/>
      <c r="AL636" s="52"/>
      <c r="AM636" s="52"/>
      <c r="AN636" s="52"/>
      <c r="AO636" s="52"/>
    </row>
    <row r="637" spans="1:41" ht="15.75" customHeight="1">
      <c r="A637" s="504"/>
      <c r="B637" s="339"/>
      <c r="C637" s="339"/>
      <c r="D637" s="500"/>
      <c r="E637" s="501"/>
      <c r="F637" s="502"/>
      <c r="G637" s="502"/>
      <c r="H637" s="118"/>
      <c r="I637" s="118"/>
      <c r="J637" s="122"/>
      <c r="K637" s="123"/>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52"/>
      <c r="AJ637" s="52"/>
      <c r="AK637" s="52"/>
      <c r="AL637" s="52"/>
      <c r="AM637" s="52"/>
      <c r="AN637" s="52"/>
      <c r="AO637" s="52"/>
    </row>
    <row r="638" spans="1:41" ht="15.75" customHeight="1">
      <c r="A638" s="504"/>
      <c r="B638" s="339"/>
      <c r="C638" s="339"/>
      <c r="D638" s="500"/>
      <c r="E638" s="501"/>
      <c r="F638" s="502"/>
      <c r="G638" s="502"/>
      <c r="H638" s="118"/>
      <c r="I638" s="118"/>
      <c r="J638" s="122"/>
      <c r="K638" s="123"/>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52"/>
      <c r="AJ638" s="52"/>
      <c r="AK638" s="52"/>
      <c r="AL638" s="52"/>
      <c r="AM638" s="52"/>
      <c r="AN638" s="52"/>
      <c r="AO638" s="52"/>
    </row>
    <row r="639" spans="1:41" ht="15.75" customHeight="1">
      <c r="A639" s="504"/>
      <c r="B639" s="339"/>
      <c r="C639" s="339"/>
      <c r="D639" s="500"/>
      <c r="E639" s="501"/>
      <c r="F639" s="502"/>
      <c r="G639" s="502"/>
      <c r="H639" s="118"/>
      <c r="I639" s="118"/>
      <c r="J639" s="122"/>
      <c r="K639" s="123"/>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52"/>
      <c r="AJ639" s="52"/>
      <c r="AK639" s="52"/>
      <c r="AL639" s="52"/>
      <c r="AM639" s="52"/>
      <c r="AN639" s="52"/>
      <c r="AO639" s="52"/>
    </row>
    <row r="640" spans="1:41" ht="15.75" customHeight="1">
      <c r="A640" s="504"/>
      <c r="B640" s="339"/>
      <c r="C640" s="339"/>
      <c r="D640" s="500"/>
      <c r="E640" s="501"/>
      <c r="F640" s="502"/>
      <c r="G640" s="502"/>
      <c r="H640" s="118"/>
      <c r="I640" s="118"/>
      <c r="J640" s="122"/>
      <c r="K640" s="123"/>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52"/>
      <c r="AJ640" s="52"/>
      <c r="AK640" s="52"/>
      <c r="AL640" s="52"/>
      <c r="AM640" s="52"/>
      <c r="AN640" s="52"/>
      <c r="AO640" s="52"/>
    </row>
    <row r="641" spans="1:41" ht="15.75" customHeight="1">
      <c r="A641" s="504"/>
      <c r="B641" s="339"/>
      <c r="C641" s="339"/>
      <c r="D641" s="500"/>
      <c r="E641" s="501"/>
      <c r="F641" s="502"/>
      <c r="G641" s="502"/>
      <c r="H641" s="118"/>
      <c r="I641" s="118"/>
      <c r="J641" s="122"/>
      <c r="K641" s="123"/>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52"/>
      <c r="AJ641" s="52"/>
      <c r="AK641" s="52"/>
      <c r="AL641" s="52"/>
      <c r="AM641" s="52"/>
      <c r="AN641" s="52"/>
      <c r="AO641" s="52"/>
    </row>
    <row r="642" spans="1:41" ht="15.75" customHeight="1">
      <c r="A642" s="504"/>
      <c r="B642" s="339"/>
      <c r="C642" s="339"/>
      <c r="D642" s="500"/>
      <c r="E642" s="501"/>
      <c r="F642" s="502"/>
      <c r="G642" s="502"/>
      <c r="H642" s="118"/>
      <c r="I642" s="118"/>
      <c r="J642" s="122"/>
      <c r="K642" s="123"/>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52"/>
      <c r="AJ642" s="52"/>
      <c r="AK642" s="52"/>
      <c r="AL642" s="52"/>
      <c r="AM642" s="52"/>
      <c r="AN642" s="52"/>
      <c r="AO642" s="52"/>
    </row>
    <row r="643" spans="1:41" ht="15.75" customHeight="1">
      <c r="A643" s="504"/>
      <c r="B643" s="339"/>
      <c r="C643" s="339"/>
      <c r="D643" s="500"/>
      <c r="E643" s="501"/>
      <c r="F643" s="502"/>
      <c r="G643" s="502"/>
      <c r="H643" s="118"/>
      <c r="I643" s="118"/>
      <c r="J643" s="122"/>
      <c r="K643" s="123"/>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52"/>
      <c r="AJ643" s="52"/>
      <c r="AK643" s="52"/>
      <c r="AL643" s="52"/>
      <c r="AM643" s="52"/>
      <c r="AN643" s="52"/>
      <c r="AO643" s="52"/>
    </row>
    <row r="644" spans="1:41" ht="15.75" customHeight="1">
      <c r="A644" s="504"/>
      <c r="B644" s="339"/>
      <c r="C644" s="339"/>
      <c r="D644" s="500"/>
      <c r="E644" s="501"/>
      <c r="F644" s="502"/>
      <c r="G644" s="502"/>
      <c r="H644" s="118"/>
      <c r="I644" s="118"/>
      <c r="J644" s="122"/>
      <c r="K644" s="123"/>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52"/>
      <c r="AJ644" s="52"/>
      <c r="AK644" s="52"/>
      <c r="AL644" s="52"/>
      <c r="AM644" s="52"/>
      <c r="AN644" s="52"/>
      <c r="AO644" s="52"/>
    </row>
    <row r="645" spans="1:41" ht="15.75" customHeight="1">
      <c r="A645" s="504"/>
      <c r="B645" s="339"/>
      <c r="C645" s="339"/>
      <c r="D645" s="500"/>
      <c r="E645" s="501"/>
      <c r="F645" s="502"/>
      <c r="G645" s="502"/>
      <c r="H645" s="118"/>
      <c r="I645" s="118"/>
      <c r="J645" s="122"/>
      <c r="K645" s="123"/>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52"/>
      <c r="AJ645" s="52"/>
      <c r="AK645" s="52"/>
      <c r="AL645" s="52"/>
      <c r="AM645" s="52"/>
      <c r="AN645" s="52"/>
      <c r="AO645" s="52"/>
    </row>
    <row r="646" spans="1:41" ht="15.75" customHeight="1">
      <c r="A646" s="504"/>
      <c r="B646" s="339"/>
      <c r="C646" s="339"/>
      <c r="D646" s="500"/>
      <c r="E646" s="501"/>
      <c r="F646" s="502"/>
      <c r="G646" s="502"/>
      <c r="H646" s="118"/>
      <c r="I646" s="118"/>
      <c r="J646" s="122"/>
      <c r="K646" s="123"/>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52"/>
      <c r="AJ646" s="52"/>
      <c r="AK646" s="52"/>
      <c r="AL646" s="52"/>
      <c r="AM646" s="52"/>
      <c r="AN646" s="52"/>
      <c r="AO646" s="52"/>
    </row>
    <row r="647" spans="1:41" ht="15.75" customHeight="1">
      <c r="A647" s="504"/>
      <c r="B647" s="339"/>
      <c r="C647" s="339"/>
      <c r="D647" s="500"/>
      <c r="E647" s="501"/>
      <c r="F647" s="502"/>
      <c r="G647" s="502"/>
      <c r="H647" s="118"/>
      <c r="I647" s="118"/>
      <c r="J647" s="122"/>
      <c r="K647" s="123"/>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52"/>
      <c r="AJ647" s="52"/>
      <c r="AK647" s="52"/>
      <c r="AL647" s="52"/>
      <c r="AM647" s="52"/>
      <c r="AN647" s="52"/>
      <c r="AO647" s="52"/>
    </row>
    <row r="648" spans="1:41" ht="15.75" customHeight="1">
      <c r="A648" s="504"/>
      <c r="B648" s="339"/>
      <c r="C648" s="339"/>
      <c r="D648" s="500"/>
      <c r="E648" s="501"/>
      <c r="F648" s="502"/>
      <c r="G648" s="502"/>
      <c r="H648" s="118"/>
      <c r="I648" s="118"/>
      <c r="J648" s="122"/>
      <c r="K648" s="123"/>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52"/>
      <c r="AJ648" s="52"/>
      <c r="AK648" s="52"/>
      <c r="AL648" s="52"/>
      <c r="AM648" s="52"/>
      <c r="AN648" s="52"/>
      <c r="AO648" s="52"/>
    </row>
    <row r="649" spans="1:41" ht="15.75" customHeight="1">
      <c r="A649" s="504"/>
      <c r="B649" s="339"/>
      <c r="C649" s="339"/>
      <c r="D649" s="500"/>
      <c r="E649" s="501"/>
      <c r="F649" s="502"/>
      <c r="G649" s="502"/>
      <c r="H649" s="118"/>
      <c r="I649" s="118"/>
      <c r="J649" s="122"/>
      <c r="K649" s="123"/>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52"/>
      <c r="AJ649" s="52"/>
      <c r="AK649" s="52"/>
      <c r="AL649" s="52"/>
      <c r="AM649" s="52"/>
      <c r="AN649" s="52"/>
      <c r="AO649" s="52"/>
    </row>
    <row r="650" spans="1:41" ht="15.75" customHeight="1">
      <c r="A650" s="504"/>
      <c r="B650" s="339"/>
      <c r="C650" s="339"/>
      <c r="D650" s="500"/>
      <c r="E650" s="501"/>
      <c r="F650" s="502"/>
      <c r="G650" s="502"/>
      <c r="H650" s="118"/>
      <c r="I650" s="118"/>
      <c r="J650" s="122"/>
      <c r="K650" s="123"/>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52"/>
      <c r="AJ650" s="52"/>
      <c r="AK650" s="52"/>
      <c r="AL650" s="52"/>
      <c r="AM650" s="52"/>
      <c r="AN650" s="52"/>
      <c r="AO650" s="52"/>
    </row>
    <row r="651" spans="1:41" ht="15.75" customHeight="1">
      <c r="A651" s="504"/>
      <c r="B651" s="339"/>
      <c r="C651" s="339"/>
      <c r="D651" s="500"/>
      <c r="E651" s="501"/>
      <c r="F651" s="502"/>
      <c r="G651" s="502"/>
      <c r="H651" s="118"/>
      <c r="I651" s="118"/>
      <c r="J651" s="122"/>
      <c r="K651" s="123"/>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52"/>
      <c r="AJ651" s="52"/>
      <c r="AK651" s="52"/>
      <c r="AL651" s="52"/>
      <c r="AM651" s="52"/>
      <c r="AN651" s="52"/>
      <c r="AO651" s="52"/>
    </row>
    <row r="652" spans="1:41" ht="15.75" customHeight="1">
      <c r="A652" s="504"/>
      <c r="B652" s="339"/>
      <c r="C652" s="339"/>
      <c r="D652" s="500"/>
      <c r="E652" s="501"/>
      <c r="F652" s="502"/>
      <c r="G652" s="502"/>
      <c r="H652" s="118"/>
      <c r="I652" s="118"/>
      <c r="J652" s="122"/>
      <c r="K652" s="123"/>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52"/>
      <c r="AJ652" s="52"/>
      <c r="AK652" s="52"/>
      <c r="AL652" s="52"/>
      <c r="AM652" s="52"/>
      <c r="AN652" s="52"/>
      <c r="AO652" s="52"/>
    </row>
    <row r="653" spans="1:41" ht="15.75" customHeight="1">
      <c r="A653" s="504"/>
      <c r="B653" s="339"/>
      <c r="C653" s="339"/>
      <c r="D653" s="500"/>
      <c r="E653" s="501"/>
      <c r="F653" s="502"/>
      <c r="G653" s="502"/>
      <c r="H653" s="118"/>
      <c r="I653" s="118"/>
      <c r="J653" s="122"/>
      <c r="K653" s="123"/>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52"/>
      <c r="AJ653" s="52"/>
      <c r="AK653" s="52"/>
      <c r="AL653" s="52"/>
      <c r="AM653" s="52"/>
      <c r="AN653" s="52"/>
      <c r="AO653" s="52"/>
    </row>
    <row r="654" spans="1:41" ht="15.75" customHeight="1">
      <c r="A654" s="504"/>
      <c r="B654" s="339"/>
      <c r="C654" s="339"/>
      <c r="D654" s="500"/>
      <c r="E654" s="501"/>
      <c r="F654" s="502"/>
      <c r="G654" s="502"/>
      <c r="H654" s="118"/>
      <c r="I654" s="118"/>
      <c r="J654" s="122"/>
      <c r="K654" s="123"/>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52"/>
      <c r="AJ654" s="52"/>
      <c r="AK654" s="52"/>
      <c r="AL654" s="52"/>
      <c r="AM654" s="52"/>
      <c r="AN654" s="52"/>
      <c r="AO654" s="52"/>
    </row>
    <row r="655" spans="1:41" ht="15.75" customHeight="1">
      <c r="A655" s="504"/>
      <c r="B655" s="339"/>
      <c r="C655" s="339"/>
      <c r="D655" s="500"/>
      <c r="E655" s="501"/>
      <c r="F655" s="502"/>
      <c r="G655" s="502"/>
      <c r="H655" s="118"/>
      <c r="I655" s="118"/>
      <c r="J655" s="122"/>
      <c r="K655" s="123"/>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52"/>
      <c r="AJ655" s="52"/>
      <c r="AK655" s="52"/>
      <c r="AL655" s="52"/>
      <c r="AM655" s="52"/>
      <c r="AN655" s="52"/>
      <c r="AO655" s="52"/>
    </row>
    <row r="656" spans="1:41" ht="15.75" customHeight="1">
      <c r="A656" s="504"/>
      <c r="B656" s="339"/>
      <c r="C656" s="339"/>
      <c r="D656" s="500"/>
      <c r="E656" s="501"/>
      <c r="F656" s="502"/>
      <c r="G656" s="502"/>
      <c r="H656" s="118"/>
      <c r="I656" s="118"/>
      <c r="J656" s="122"/>
      <c r="K656" s="123"/>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52"/>
      <c r="AJ656" s="52"/>
      <c r="AK656" s="52"/>
      <c r="AL656" s="52"/>
      <c r="AM656" s="52"/>
      <c r="AN656" s="52"/>
      <c r="AO656" s="52"/>
    </row>
    <row r="657" spans="1:41" ht="15.75" customHeight="1">
      <c r="A657" s="504"/>
      <c r="B657" s="339"/>
      <c r="C657" s="339"/>
      <c r="D657" s="500"/>
      <c r="E657" s="501"/>
      <c r="F657" s="502"/>
      <c r="G657" s="502"/>
      <c r="H657" s="118"/>
      <c r="I657" s="118"/>
      <c r="J657" s="122"/>
      <c r="K657" s="123"/>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52"/>
      <c r="AJ657" s="52"/>
      <c r="AK657" s="52"/>
      <c r="AL657" s="52"/>
      <c r="AM657" s="52"/>
      <c r="AN657" s="52"/>
      <c r="AO657" s="52"/>
    </row>
    <row r="658" spans="1:41" ht="15.75" customHeight="1">
      <c r="A658" s="504"/>
      <c r="B658" s="339"/>
      <c r="C658" s="339"/>
      <c r="D658" s="500"/>
      <c r="E658" s="501"/>
      <c r="F658" s="502"/>
      <c r="G658" s="502"/>
      <c r="H658" s="118"/>
      <c r="I658" s="118"/>
      <c r="J658" s="122"/>
      <c r="K658" s="123"/>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52"/>
      <c r="AJ658" s="52"/>
      <c r="AK658" s="52"/>
      <c r="AL658" s="52"/>
      <c r="AM658" s="52"/>
      <c r="AN658" s="52"/>
      <c r="AO658" s="52"/>
    </row>
    <row r="659" spans="1:41" ht="15.75" customHeight="1">
      <c r="A659" s="504"/>
      <c r="B659" s="339"/>
      <c r="C659" s="339"/>
      <c r="D659" s="500"/>
      <c r="E659" s="501"/>
      <c r="F659" s="502"/>
      <c r="G659" s="502"/>
      <c r="H659" s="118"/>
      <c r="I659" s="118"/>
      <c r="J659" s="122"/>
      <c r="K659" s="123"/>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52"/>
      <c r="AJ659" s="52"/>
      <c r="AK659" s="52"/>
      <c r="AL659" s="52"/>
      <c r="AM659" s="52"/>
      <c r="AN659" s="52"/>
      <c r="AO659" s="52"/>
    </row>
    <row r="660" spans="1:41" ht="15.75" customHeight="1">
      <c r="A660" s="504"/>
      <c r="B660" s="339"/>
      <c r="C660" s="339"/>
      <c r="D660" s="500"/>
      <c r="E660" s="501"/>
      <c r="F660" s="502"/>
      <c r="G660" s="502"/>
      <c r="H660" s="118"/>
      <c r="I660" s="118"/>
      <c r="J660" s="122"/>
      <c r="K660" s="123"/>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52"/>
      <c r="AJ660" s="52"/>
      <c r="AK660" s="52"/>
      <c r="AL660" s="52"/>
      <c r="AM660" s="52"/>
      <c r="AN660" s="52"/>
      <c r="AO660" s="52"/>
    </row>
    <row r="661" spans="1:41" ht="15.75" customHeight="1">
      <c r="A661" s="504"/>
      <c r="B661" s="339"/>
      <c r="C661" s="339"/>
      <c r="D661" s="500"/>
      <c r="E661" s="501"/>
      <c r="F661" s="502"/>
      <c r="G661" s="502"/>
      <c r="H661" s="118"/>
      <c r="I661" s="118"/>
      <c r="J661" s="122"/>
      <c r="K661" s="123"/>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52"/>
      <c r="AJ661" s="52"/>
      <c r="AK661" s="52"/>
      <c r="AL661" s="52"/>
      <c r="AM661" s="52"/>
      <c r="AN661" s="52"/>
      <c r="AO661" s="52"/>
    </row>
    <row r="662" spans="1:41" ht="15.75" customHeight="1">
      <c r="A662" s="504"/>
      <c r="B662" s="339"/>
      <c r="C662" s="339"/>
      <c r="D662" s="500"/>
      <c r="E662" s="501"/>
      <c r="F662" s="502"/>
      <c r="G662" s="502"/>
      <c r="H662" s="118"/>
      <c r="I662" s="118"/>
      <c r="J662" s="122"/>
      <c r="K662" s="123"/>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52"/>
      <c r="AJ662" s="52"/>
      <c r="AK662" s="52"/>
      <c r="AL662" s="52"/>
      <c r="AM662" s="52"/>
      <c r="AN662" s="52"/>
      <c r="AO662" s="52"/>
    </row>
    <row r="663" spans="1:41" ht="15.75" customHeight="1">
      <c r="A663" s="504"/>
      <c r="B663" s="339"/>
      <c r="C663" s="339"/>
      <c r="D663" s="500"/>
      <c r="E663" s="501"/>
      <c r="F663" s="502"/>
      <c r="G663" s="502"/>
      <c r="H663" s="118"/>
      <c r="I663" s="118"/>
      <c r="J663" s="122"/>
      <c r="K663" s="123"/>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52"/>
      <c r="AJ663" s="52"/>
      <c r="AK663" s="52"/>
      <c r="AL663" s="52"/>
      <c r="AM663" s="52"/>
      <c r="AN663" s="52"/>
      <c r="AO663" s="52"/>
    </row>
    <row r="664" spans="1:41" ht="15.75" customHeight="1">
      <c r="A664" s="504"/>
      <c r="B664" s="339"/>
      <c r="C664" s="339"/>
      <c r="D664" s="500"/>
      <c r="E664" s="501"/>
      <c r="F664" s="502"/>
      <c r="G664" s="502"/>
      <c r="H664" s="118"/>
      <c r="I664" s="118"/>
      <c r="J664" s="122"/>
      <c r="K664" s="123"/>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52"/>
      <c r="AJ664" s="52"/>
      <c r="AK664" s="52"/>
      <c r="AL664" s="52"/>
      <c r="AM664" s="52"/>
      <c r="AN664" s="52"/>
      <c r="AO664" s="52"/>
    </row>
    <row r="665" spans="1:41" ht="15.75" customHeight="1">
      <c r="A665" s="504"/>
      <c r="B665" s="339"/>
      <c r="C665" s="339"/>
      <c r="D665" s="500"/>
      <c r="E665" s="501"/>
      <c r="F665" s="502"/>
      <c r="G665" s="502"/>
      <c r="H665" s="118"/>
      <c r="I665" s="118"/>
      <c r="J665" s="122"/>
      <c r="K665" s="123"/>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52"/>
      <c r="AJ665" s="52"/>
      <c r="AK665" s="52"/>
      <c r="AL665" s="52"/>
      <c r="AM665" s="52"/>
      <c r="AN665" s="52"/>
      <c r="AO665" s="52"/>
    </row>
    <row r="666" spans="1:41" ht="15.75" customHeight="1">
      <c r="A666" s="504"/>
      <c r="B666" s="339"/>
      <c r="C666" s="339"/>
      <c r="D666" s="500"/>
      <c r="E666" s="501"/>
      <c r="F666" s="502"/>
      <c r="G666" s="502"/>
      <c r="H666" s="118"/>
      <c r="I666" s="118"/>
      <c r="J666" s="122"/>
      <c r="K666" s="123"/>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52"/>
      <c r="AJ666" s="52"/>
      <c r="AK666" s="52"/>
      <c r="AL666" s="52"/>
      <c r="AM666" s="52"/>
      <c r="AN666" s="52"/>
      <c r="AO666" s="52"/>
    </row>
    <row r="667" spans="1:41" ht="15.75" customHeight="1">
      <c r="A667" s="504"/>
      <c r="B667" s="339"/>
      <c r="C667" s="339"/>
      <c r="D667" s="500"/>
      <c r="E667" s="501"/>
      <c r="F667" s="502"/>
      <c r="G667" s="502"/>
      <c r="H667" s="118"/>
      <c r="I667" s="118"/>
      <c r="J667" s="122"/>
      <c r="K667" s="123"/>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52"/>
      <c r="AJ667" s="52"/>
      <c r="AK667" s="52"/>
      <c r="AL667" s="52"/>
      <c r="AM667" s="52"/>
      <c r="AN667" s="52"/>
      <c r="AO667" s="52"/>
    </row>
    <row r="668" spans="1:41" ht="15.75" customHeight="1">
      <c r="A668" s="504"/>
      <c r="B668" s="339"/>
      <c r="C668" s="339"/>
      <c r="D668" s="500"/>
      <c r="E668" s="501"/>
      <c r="F668" s="502"/>
      <c r="G668" s="502"/>
      <c r="H668" s="118"/>
      <c r="I668" s="118"/>
      <c r="J668" s="122"/>
      <c r="K668" s="123"/>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52"/>
      <c r="AJ668" s="52"/>
      <c r="AK668" s="52"/>
      <c r="AL668" s="52"/>
      <c r="AM668" s="52"/>
      <c r="AN668" s="52"/>
      <c r="AO668" s="52"/>
    </row>
    <row r="669" spans="1:41" ht="15.75" customHeight="1">
      <c r="A669" s="504"/>
      <c r="B669" s="339"/>
      <c r="C669" s="339"/>
      <c r="D669" s="500"/>
      <c r="E669" s="501"/>
      <c r="F669" s="502"/>
      <c r="G669" s="502"/>
      <c r="H669" s="118"/>
      <c r="I669" s="118"/>
      <c r="J669" s="122"/>
      <c r="K669" s="123"/>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52"/>
      <c r="AJ669" s="52"/>
      <c r="AK669" s="52"/>
      <c r="AL669" s="52"/>
      <c r="AM669" s="52"/>
      <c r="AN669" s="52"/>
      <c r="AO669" s="52"/>
    </row>
    <row r="670" spans="1:41" ht="15.75" customHeight="1">
      <c r="A670" s="504"/>
      <c r="B670" s="339"/>
      <c r="C670" s="339"/>
      <c r="D670" s="500"/>
      <c r="E670" s="501"/>
      <c r="F670" s="502"/>
      <c r="G670" s="502"/>
      <c r="H670" s="118"/>
      <c r="I670" s="118"/>
      <c r="J670" s="122"/>
      <c r="K670" s="123"/>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52"/>
      <c r="AJ670" s="52"/>
      <c r="AK670" s="52"/>
      <c r="AL670" s="52"/>
      <c r="AM670" s="52"/>
      <c r="AN670" s="52"/>
      <c r="AO670" s="52"/>
    </row>
    <row r="671" spans="1:41" ht="15.75" customHeight="1">
      <c r="A671" s="504"/>
      <c r="B671" s="339"/>
      <c r="C671" s="339"/>
      <c r="D671" s="500"/>
      <c r="E671" s="501"/>
      <c r="F671" s="502"/>
      <c r="G671" s="502"/>
      <c r="H671" s="118"/>
      <c r="I671" s="118"/>
      <c r="J671" s="122"/>
      <c r="K671" s="123"/>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52"/>
      <c r="AJ671" s="52"/>
      <c r="AK671" s="52"/>
      <c r="AL671" s="52"/>
      <c r="AM671" s="52"/>
      <c r="AN671" s="52"/>
      <c r="AO671" s="52"/>
    </row>
    <row r="672" spans="1:41" ht="15.75" customHeight="1">
      <c r="A672" s="504"/>
      <c r="B672" s="339"/>
      <c r="C672" s="339"/>
      <c r="D672" s="500"/>
      <c r="E672" s="501"/>
      <c r="F672" s="502"/>
      <c r="G672" s="502"/>
      <c r="H672" s="118"/>
      <c r="I672" s="118"/>
      <c r="J672" s="122"/>
      <c r="K672" s="123"/>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52"/>
      <c r="AJ672" s="52"/>
      <c r="AK672" s="52"/>
      <c r="AL672" s="52"/>
      <c r="AM672" s="52"/>
      <c r="AN672" s="52"/>
      <c r="AO672" s="52"/>
    </row>
    <row r="673" spans="1:41" ht="15.75" customHeight="1">
      <c r="A673" s="504"/>
      <c r="B673" s="339"/>
      <c r="C673" s="339"/>
      <c r="D673" s="500"/>
      <c r="E673" s="501"/>
      <c r="F673" s="502"/>
      <c r="G673" s="502"/>
      <c r="H673" s="118"/>
      <c r="I673" s="118"/>
      <c r="J673" s="122"/>
      <c r="K673" s="123"/>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52"/>
      <c r="AJ673" s="52"/>
      <c r="AK673" s="52"/>
      <c r="AL673" s="52"/>
      <c r="AM673" s="52"/>
      <c r="AN673" s="52"/>
      <c r="AO673" s="52"/>
    </row>
    <row r="674" spans="1:41" ht="15.75" customHeight="1">
      <c r="A674" s="504"/>
      <c r="B674" s="339"/>
      <c r="C674" s="339"/>
      <c r="D674" s="500"/>
      <c r="E674" s="501"/>
      <c r="F674" s="502"/>
      <c r="G674" s="502"/>
      <c r="H674" s="118"/>
      <c r="I674" s="118"/>
      <c r="J674" s="122"/>
      <c r="K674" s="123"/>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52"/>
      <c r="AJ674" s="52"/>
      <c r="AK674" s="52"/>
      <c r="AL674" s="52"/>
      <c r="AM674" s="52"/>
      <c r="AN674" s="52"/>
      <c r="AO674" s="52"/>
    </row>
    <row r="675" spans="1:41" ht="15.75" customHeight="1">
      <c r="A675" s="504"/>
      <c r="B675" s="339"/>
      <c r="C675" s="339"/>
      <c r="D675" s="500"/>
      <c r="E675" s="501"/>
      <c r="F675" s="502"/>
      <c r="G675" s="502"/>
      <c r="H675" s="118"/>
      <c r="I675" s="118"/>
      <c r="J675" s="122"/>
      <c r="K675" s="123"/>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52"/>
      <c r="AJ675" s="52"/>
      <c r="AK675" s="52"/>
      <c r="AL675" s="52"/>
      <c r="AM675" s="52"/>
      <c r="AN675" s="52"/>
      <c r="AO675" s="52"/>
    </row>
    <row r="676" spans="1:41" ht="15.75" customHeight="1">
      <c r="A676" s="504"/>
      <c r="B676" s="339"/>
      <c r="C676" s="339"/>
      <c r="D676" s="500"/>
      <c r="E676" s="501"/>
      <c r="F676" s="502"/>
      <c r="G676" s="502"/>
      <c r="H676" s="118"/>
      <c r="I676" s="118"/>
      <c r="J676" s="122"/>
      <c r="K676" s="123"/>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52"/>
      <c r="AJ676" s="52"/>
      <c r="AK676" s="52"/>
      <c r="AL676" s="52"/>
      <c r="AM676" s="52"/>
      <c r="AN676" s="52"/>
      <c r="AO676" s="52"/>
    </row>
    <row r="677" spans="1:41" ht="15.75" customHeight="1">
      <c r="A677" s="504"/>
      <c r="B677" s="339"/>
      <c r="C677" s="339"/>
      <c r="D677" s="500"/>
      <c r="E677" s="501"/>
      <c r="F677" s="502"/>
      <c r="G677" s="502"/>
      <c r="H677" s="118"/>
      <c r="I677" s="118"/>
      <c r="J677" s="122"/>
      <c r="K677" s="123"/>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52"/>
      <c r="AJ677" s="52"/>
      <c r="AK677" s="52"/>
      <c r="AL677" s="52"/>
      <c r="AM677" s="52"/>
      <c r="AN677" s="52"/>
      <c r="AO677" s="52"/>
    </row>
    <row r="678" spans="1:41" ht="15.75" customHeight="1">
      <c r="A678" s="504"/>
      <c r="B678" s="339"/>
      <c r="C678" s="339"/>
      <c r="D678" s="500"/>
      <c r="E678" s="501"/>
      <c r="F678" s="502"/>
      <c r="G678" s="502"/>
      <c r="H678" s="118"/>
      <c r="I678" s="118"/>
      <c r="J678" s="122"/>
      <c r="K678" s="123"/>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52"/>
      <c r="AJ678" s="52"/>
      <c r="AK678" s="52"/>
      <c r="AL678" s="52"/>
      <c r="AM678" s="52"/>
      <c r="AN678" s="52"/>
      <c r="AO678" s="52"/>
    </row>
    <row r="679" spans="1:41" ht="15.75" customHeight="1">
      <c r="A679" s="504"/>
      <c r="B679" s="339"/>
      <c r="C679" s="339"/>
      <c r="D679" s="500"/>
      <c r="E679" s="501"/>
      <c r="F679" s="502"/>
      <c r="G679" s="502"/>
      <c r="H679" s="118"/>
      <c r="I679" s="118"/>
      <c r="J679" s="122"/>
      <c r="K679" s="123"/>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52"/>
      <c r="AJ679" s="52"/>
      <c r="AK679" s="52"/>
      <c r="AL679" s="52"/>
      <c r="AM679" s="52"/>
      <c r="AN679" s="52"/>
      <c r="AO679" s="52"/>
    </row>
    <row r="680" spans="1:41" ht="15.75" customHeight="1">
      <c r="A680" s="504"/>
      <c r="B680" s="339"/>
      <c r="C680" s="339"/>
      <c r="D680" s="500"/>
      <c r="E680" s="501"/>
      <c r="F680" s="502"/>
      <c r="G680" s="502"/>
      <c r="H680" s="118"/>
      <c r="I680" s="118"/>
      <c r="J680" s="122"/>
      <c r="K680" s="123"/>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52"/>
      <c r="AJ680" s="52"/>
      <c r="AK680" s="52"/>
      <c r="AL680" s="52"/>
      <c r="AM680" s="52"/>
      <c r="AN680" s="52"/>
      <c r="AO680" s="52"/>
    </row>
    <row r="681" spans="1:41" ht="15.75" customHeight="1">
      <c r="A681" s="504"/>
      <c r="B681" s="339"/>
      <c r="C681" s="339"/>
      <c r="D681" s="500"/>
      <c r="E681" s="501"/>
      <c r="F681" s="502"/>
      <c r="G681" s="502"/>
      <c r="H681" s="118"/>
      <c r="I681" s="118"/>
      <c r="J681" s="122"/>
      <c r="K681" s="123"/>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52"/>
      <c r="AJ681" s="52"/>
      <c r="AK681" s="52"/>
      <c r="AL681" s="52"/>
      <c r="AM681" s="52"/>
      <c r="AN681" s="52"/>
      <c r="AO681" s="52"/>
    </row>
    <row r="682" spans="1:41" ht="15.75" customHeight="1">
      <c r="A682" s="504"/>
      <c r="B682" s="339"/>
      <c r="C682" s="339"/>
      <c r="D682" s="500"/>
      <c r="E682" s="501"/>
      <c r="F682" s="502"/>
      <c r="G682" s="502"/>
      <c r="H682" s="118"/>
      <c r="I682" s="118"/>
      <c r="J682" s="122"/>
      <c r="K682" s="123"/>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52"/>
      <c r="AJ682" s="52"/>
      <c r="AK682" s="52"/>
      <c r="AL682" s="52"/>
      <c r="AM682" s="52"/>
      <c r="AN682" s="52"/>
      <c r="AO682" s="52"/>
    </row>
    <row r="683" spans="1:41" ht="15.75" customHeight="1">
      <c r="A683" s="504"/>
      <c r="B683" s="339"/>
      <c r="C683" s="339"/>
      <c r="D683" s="500"/>
      <c r="E683" s="501"/>
      <c r="F683" s="502"/>
      <c r="G683" s="502"/>
      <c r="H683" s="118"/>
      <c r="I683" s="118"/>
      <c r="J683" s="122"/>
      <c r="K683" s="171"/>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52"/>
      <c r="AJ683" s="52"/>
      <c r="AK683" s="52"/>
      <c r="AL683" s="52"/>
      <c r="AM683" s="52"/>
      <c r="AN683" s="52"/>
      <c r="AO683" s="52"/>
    </row>
    <row r="684" spans="1:41" ht="15.75" customHeight="1">
      <c r="A684" s="504"/>
      <c r="B684" s="339"/>
      <c r="C684" s="339"/>
      <c r="D684" s="500"/>
      <c r="E684" s="501"/>
      <c r="F684" s="502"/>
      <c r="G684" s="502"/>
      <c r="H684" s="118"/>
      <c r="I684" s="118"/>
      <c r="J684" s="122"/>
      <c r="K684" s="171"/>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52"/>
      <c r="AJ684" s="52"/>
      <c r="AK684" s="52"/>
      <c r="AL684" s="52"/>
      <c r="AM684" s="52"/>
      <c r="AN684" s="52"/>
      <c r="AO684" s="52"/>
    </row>
    <row r="685" spans="1:41" ht="15.75" customHeight="1">
      <c r="A685" s="504"/>
      <c r="B685" s="339"/>
      <c r="C685" s="339"/>
      <c r="D685" s="500"/>
      <c r="E685" s="501"/>
      <c r="F685" s="502"/>
      <c r="G685" s="502"/>
      <c r="H685" s="118"/>
      <c r="I685" s="118"/>
      <c r="J685" s="122"/>
      <c r="K685" s="171"/>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52"/>
      <c r="AJ685" s="52"/>
      <c r="AK685" s="52"/>
      <c r="AL685" s="52"/>
      <c r="AM685" s="52"/>
      <c r="AN685" s="52"/>
      <c r="AO685" s="52"/>
    </row>
    <row r="686" spans="1:41" ht="15.75" customHeight="1">
      <c r="A686" s="504"/>
      <c r="B686" s="339"/>
      <c r="C686" s="339"/>
      <c r="D686" s="500"/>
      <c r="E686" s="501"/>
      <c r="F686" s="502"/>
      <c r="G686" s="502"/>
      <c r="H686" s="118"/>
      <c r="I686" s="118"/>
      <c r="J686" s="122"/>
      <c r="K686" s="171"/>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52"/>
      <c r="AJ686" s="52"/>
      <c r="AK686" s="52"/>
      <c r="AL686" s="52"/>
      <c r="AM686" s="52"/>
      <c r="AN686" s="52"/>
      <c r="AO686" s="52"/>
    </row>
    <row r="687" spans="1:41" ht="15.75" customHeight="1">
      <c r="A687" s="504"/>
      <c r="B687" s="339"/>
      <c r="C687" s="339"/>
      <c r="D687" s="500"/>
      <c r="E687" s="501"/>
      <c r="F687" s="502"/>
      <c r="G687" s="502"/>
      <c r="H687" s="118"/>
      <c r="I687" s="118"/>
      <c r="J687" s="122"/>
      <c r="K687" s="171"/>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52"/>
      <c r="AJ687" s="52"/>
      <c r="AK687" s="52"/>
      <c r="AL687" s="52"/>
      <c r="AM687" s="52"/>
      <c r="AN687" s="52"/>
      <c r="AO687" s="52"/>
    </row>
    <row r="688" spans="1:41" ht="15.75" customHeight="1">
      <c r="A688" s="504"/>
      <c r="B688" s="339"/>
      <c r="C688" s="339"/>
      <c r="D688" s="500"/>
      <c r="E688" s="501"/>
      <c r="F688" s="502"/>
      <c r="G688" s="502"/>
      <c r="H688" s="118"/>
      <c r="I688" s="118"/>
      <c r="J688" s="122"/>
      <c r="K688" s="171"/>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52"/>
      <c r="AJ688" s="52"/>
      <c r="AK688" s="52"/>
      <c r="AL688" s="52"/>
      <c r="AM688" s="52"/>
      <c r="AN688" s="52"/>
      <c r="AO688" s="52"/>
    </row>
    <row r="689" spans="1:41" ht="15.75" customHeight="1">
      <c r="A689" s="504"/>
      <c r="B689" s="339"/>
      <c r="C689" s="339"/>
      <c r="D689" s="500"/>
      <c r="E689" s="501"/>
      <c r="F689" s="502"/>
      <c r="G689" s="502"/>
      <c r="H689" s="118"/>
      <c r="I689" s="118"/>
      <c r="J689" s="122"/>
      <c r="K689" s="171"/>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52"/>
      <c r="AJ689" s="52"/>
      <c r="AK689" s="52"/>
      <c r="AL689" s="52"/>
      <c r="AM689" s="52"/>
      <c r="AN689" s="52"/>
      <c r="AO689" s="52"/>
    </row>
    <row r="690" spans="1:41" ht="15.75" customHeight="1">
      <c r="A690" s="504"/>
      <c r="B690" s="339"/>
      <c r="C690" s="339"/>
      <c r="D690" s="500"/>
      <c r="E690" s="501"/>
      <c r="F690" s="502"/>
      <c r="G690" s="502"/>
      <c r="H690" s="118"/>
      <c r="I690" s="118"/>
      <c r="J690" s="122"/>
      <c r="K690" s="171"/>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52"/>
      <c r="AJ690" s="52"/>
      <c r="AK690" s="52"/>
      <c r="AL690" s="52"/>
      <c r="AM690" s="52"/>
      <c r="AN690" s="52"/>
      <c r="AO690" s="52"/>
    </row>
    <row r="691" spans="1:41" ht="15.75" customHeight="1">
      <c r="A691" s="504"/>
      <c r="B691" s="339"/>
      <c r="C691" s="339"/>
      <c r="D691" s="500"/>
      <c r="E691" s="501"/>
      <c r="F691" s="502"/>
      <c r="G691" s="502"/>
      <c r="H691" s="118"/>
      <c r="I691" s="118"/>
      <c r="J691" s="122"/>
      <c r="K691" s="171"/>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52"/>
      <c r="AJ691" s="52"/>
      <c r="AK691" s="52"/>
      <c r="AL691" s="52"/>
      <c r="AM691" s="52"/>
      <c r="AN691" s="52"/>
      <c r="AO691" s="52"/>
    </row>
    <row r="692" spans="1:41" ht="15.75" customHeight="1">
      <c r="A692" s="504"/>
      <c r="B692" s="339"/>
      <c r="C692" s="339"/>
      <c r="D692" s="500"/>
      <c r="E692" s="501"/>
      <c r="F692" s="502"/>
      <c r="G692" s="502"/>
      <c r="H692" s="118"/>
      <c r="I692" s="118"/>
      <c r="J692" s="122"/>
      <c r="K692" s="171"/>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52"/>
      <c r="AJ692" s="52"/>
      <c r="AK692" s="52"/>
      <c r="AL692" s="52"/>
      <c r="AM692" s="52"/>
      <c r="AN692" s="52"/>
      <c r="AO692" s="52"/>
    </row>
    <row r="693" spans="1:41" ht="15.75" customHeight="1">
      <c r="A693" s="504"/>
      <c r="B693" s="339"/>
      <c r="C693" s="339"/>
      <c r="D693" s="500"/>
      <c r="E693" s="501"/>
      <c r="F693" s="502"/>
      <c r="G693" s="502"/>
      <c r="H693" s="118"/>
      <c r="I693" s="118"/>
      <c r="J693" s="122"/>
      <c r="K693" s="171"/>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52"/>
      <c r="AJ693" s="52"/>
      <c r="AK693" s="52"/>
      <c r="AL693" s="52"/>
      <c r="AM693" s="52"/>
    </row>
    <row r="694" spans="1:41" ht="15.75" customHeight="1">
      <c r="A694" s="504"/>
      <c r="B694" s="339"/>
      <c r="C694" s="339"/>
      <c r="D694" s="500"/>
      <c r="E694" s="501"/>
      <c r="F694" s="502"/>
      <c r="G694" s="502"/>
      <c r="H694" s="118"/>
      <c r="I694" s="118"/>
      <c r="J694" s="122"/>
      <c r="K694" s="171"/>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52"/>
      <c r="AJ694" s="52"/>
      <c r="AK694" s="52"/>
      <c r="AL694" s="52"/>
      <c r="AM694" s="52"/>
    </row>
    <row r="695" spans="1:41" ht="15.75" customHeight="1">
      <c r="A695" s="504"/>
      <c r="B695" s="339"/>
      <c r="C695" s="339"/>
      <c r="D695" s="500"/>
      <c r="E695" s="501"/>
      <c r="F695" s="502"/>
      <c r="G695" s="502"/>
      <c r="H695" s="118"/>
      <c r="I695" s="118"/>
      <c r="J695" s="122"/>
      <c r="K695" s="171"/>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52"/>
      <c r="AJ695" s="52"/>
      <c r="AK695" s="52"/>
      <c r="AL695" s="52"/>
      <c r="AM695" s="52"/>
    </row>
    <row r="696" spans="1:41" ht="15.75" customHeight="1">
      <c r="A696" s="504"/>
      <c r="B696" s="339"/>
      <c r="C696" s="339"/>
      <c r="D696" s="500"/>
      <c r="E696" s="501"/>
      <c r="F696" s="502"/>
      <c r="G696" s="502"/>
      <c r="H696" s="118"/>
      <c r="I696" s="118"/>
      <c r="J696" s="122"/>
      <c r="K696" s="171"/>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52"/>
      <c r="AJ696" s="52"/>
      <c r="AK696" s="52"/>
      <c r="AL696" s="52"/>
      <c r="AM696" s="52"/>
    </row>
    <row r="697" spans="1:41" ht="15.75" customHeight="1">
      <c r="A697" s="504"/>
      <c r="B697" s="339"/>
      <c r="C697" s="339"/>
      <c r="D697" s="500"/>
      <c r="E697" s="501"/>
      <c r="F697" s="502"/>
      <c r="G697" s="502"/>
      <c r="H697" s="118"/>
      <c r="I697" s="118"/>
      <c r="J697" s="122"/>
      <c r="K697" s="171"/>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52"/>
      <c r="AJ697" s="52"/>
      <c r="AK697" s="52"/>
      <c r="AL697" s="52"/>
      <c r="AM697" s="52"/>
    </row>
    <row r="698" spans="1:41" ht="15.75" customHeight="1">
      <c r="A698" s="504"/>
      <c r="B698" s="339"/>
      <c r="C698" s="339"/>
      <c r="D698" s="500"/>
      <c r="E698" s="501"/>
      <c r="F698" s="502"/>
      <c r="G698" s="502"/>
      <c r="H698" s="118"/>
      <c r="I698" s="118"/>
      <c r="J698" s="122"/>
      <c r="K698" s="171"/>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52"/>
      <c r="AJ698" s="52"/>
      <c r="AK698" s="52"/>
      <c r="AL698" s="52"/>
      <c r="AM698" s="52"/>
    </row>
    <row r="699" spans="1:41" ht="15.75" customHeight="1">
      <c r="A699" s="504"/>
      <c r="B699" s="339"/>
      <c r="C699" s="339"/>
      <c r="D699" s="500"/>
      <c r="E699" s="501"/>
      <c r="F699" s="502"/>
      <c r="G699" s="502"/>
      <c r="H699" s="118"/>
      <c r="I699" s="118"/>
      <c r="J699" s="122"/>
      <c r="K699" s="171"/>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52"/>
      <c r="AJ699" s="52"/>
      <c r="AK699" s="52"/>
      <c r="AL699" s="52"/>
      <c r="AM699" s="52"/>
    </row>
    <row r="700" spans="1:41" ht="15.75" customHeight="1">
      <c r="A700" s="504"/>
      <c r="B700" s="339"/>
      <c r="C700" s="339"/>
      <c r="D700" s="500"/>
      <c r="E700" s="501"/>
      <c r="F700" s="502"/>
      <c r="G700" s="502"/>
      <c r="H700" s="118"/>
      <c r="I700" s="118"/>
      <c r="J700" s="122"/>
      <c r="K700" s="171"/>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52"/>
      <c r="AJ700" s="52"/>
      <c r="AK700" s="52"/>
      <c r="AL700" s="52"/>
      <c r="AM700" s="52"/>
    </row>
    <row r="701" spans="1:41" ht="15.75" customHeight="1">
      <c r="A701" s="504"/>
      <c r="B701" s="339"/>
      <c r="C701" s="339"/>
      <c r="D701" s="500"/>
      <c r="E701" s="501"/>
      <c r="F701" s="502"/>
      <c r="G701" s="502"/>
      <c r="H701" s="118"/>
      <c r="I701" s="118"/>
      <c r="J701" s="122"/>
      <c r="K701" s="171"/>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52"/>
      <c r="AJ701" s="52"/>
      <c r="AK701" s="52"/>
      <c r="AL701" s="52"/>
      <c r="AM701" s="52"/>
    </row>
    <row r="702" spans="1:41" ht="15.75" customHeight="1">
      <c r="A702" s="504"/>
      <c r="B702" s="339"/>
      <c r="C702" s="339"/>
      <c r="D702" s="500"/>
      <c r="E702" s="501"/>
      <c r="F702" s="502"/>
      <c r="G702" s="502"/>
      <c r="H702" s="118"/>
      <c r="I702" s="118"/>
      <c r="J702" s="122"/>
      <c r="K702" s="171"/>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52"/>
      <c r="AJ702" s="52"/>
      <c r="AK702" s="52"/>
      <c r="AL702" s="52"/>
      <c r="AM702" s="52"/>
    </row>
    <row r="703" spans="1:41" ht="15.75" customHeight="1">
      <c r="A703" s="504"/>
      <c r="B703" s="339"/>
      <c r="C703" s="339"/>
      <c r="D703" s="500"/>
      <c r="E703" s="501"/>
      <c r="F703" s="502"/>
      <c r="G703" s="502"/>
      <c r="H703" s="118"/>
      <c r="I703" s="118"/>
      <c r="J703" s="122"/>
      <c r="K703" s="171"/>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52"/>
      <c r="AJ703" s="52"/>
      <c r="AK703" s="52"/>
      <c r="AL703" s="52"/>
      <c r="AM703" s="52"/>
    </row>
    <row r="704" spans="1:41" ht="15.75" customHeight="1">
      <c r="A704" s="504"/>
      <c r="B704" s="339"/>
      <c r="C704" s="339"/>
      <c r="D704" s="500"/>
      <c r="E704" s="501"/>
      <c r="F704" s="502"/>
      <c r="G704" s="502"/>
      <c r="H704" s="118"/>
      <c r="I704" s="118"/>
      <c r="J704" s="122"/>
      <c r="K704" s="171"/>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52"/>
      <c r="AJ704" s="52"/>
      <c r="AK704" s="52"/>
      <c r="AL704" s="52"/>
      <c r="AM704" s="52"/>
    </row>
    <row r="705" spans="1:39" ht="15.75" customHeight="1">
      <c r="A705" s="504"/>
      <c r="B705" s="339"/>
      <c r="C705" s="339"/>
      <c r="D705" s="500"/>
      <c r="E705" s="501"/>
      <c r="F705" s="502"/>
      <c r="G705" s="502"/>
      <c r="H705" s="118"/>
      <c r="I705" s="118"/>
      <c r="J705" s="122"/>
      <c r="K705" s="171"/>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52"/>
      <c r="AJ705" s="52"/>
      <c r="AK705" s="52"/>
      <c r="AL705" s="52"/>
      <c r="AM705" s="52"/>
    </row>
    <row r="706" spans="1:39" ht="15.75" customHeight="1">
      <c r="A706" s="504"/>
      <c r="B706" s="339"/>
      <c r="C706" s="339"/>
      <c r="D706" s="500"/>
      <c r="E706" s="501"/>
      <c r="F706" s="502"/>
      <c r="G706" s="502"/>
      <c r="H706" s="118"/>
      <c r="I706" s="118"/>
      <c r="J706" s="122"/>
      <c r="K706" s="171"/>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52"/>
      <c r="AJ706" s="52"/>
      <c r="AK706" s="52"/>
      <c r="AL706" s="52"/>
      <c r="AM706" s="52"/>
    </row>
    <row r="707" spans="1:39" ht="15.75" customHeight="1">
      <c r="A707" s="504"/>
      <c r="B707" s="339"/>
      <c r="C707" s="339"/>
      <c r="D707" s="500"/>
      <c r="E707" s="501"/>
      <c r="F707" s="502"/>
      <c r="G707" s="502"/>
      <c r="H707" s="118"/>
      <c r="I707" s="118"/>
      <c r="J707" s="122"/>
      <c r="K707" s="171"/>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52"/>
      <c r="AJ707" s="52"/>
      <c r="AK707" s="52"/>
      <c r="AL707" s="52"/>
      <c r="AM707" s="52"/>
    </row>
    <row r="708" spans="1:39" ht="15.75" customHeight="1">
      <c r="A708" s="504"/>
      <c r="B708" s="339"/>
      <c r="C708" s="339"/>
      <c r="D708" s="500"/>
      <c r="E708" s="501"/>
      <c r="F708" s="502"/>
      <c r="G708" s="502"/>
      <c r="H708" s="118"/>
      <c r="I708" s="118"/>
      <c r="J708" s="122"/>
      <c r="K708" s="171"/>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52"/>
      <c r="AJ708" s="52"/>
      <c r="AK708" s="52"/>
      <c r="AL708" s="52"/>
      <c r="AM708" s="52"/>
    </row>
    <row r="709" spans="1:39" ht="15.75" customHeight="1">
      <c r="A709" s="504"/>
      <c r="B709" s="339"/>
      <c r="C709" s="339"/>
      <c r="D709" s="500"/>
      <c r="E709" s="501"/>
      <c r="F709" s="502"/>
      <c r="G709" s="502"/>
      <c r="H709" s="118"/>
      <c r="I709" s="118"/>
      <c r="J709" s="122"/>
      <c r="K709" s="171"/>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52"/>
      <c r="AJ709" s="52"/>
      <c r="AK709" s="52"/>
      <c r="AL709" s="52"/>
      <c r="AM709" s="52"/>
    </row>
    <row r="710" spans="1:39" ht="15.75" customHeight="1">
      <c r="A710" s="504"/>
      <c r="B710" s="339"/>
      <c r="C710" s="339"/>
      <c r="D710" s="500"/>
      <c r="E710" s="501"/>
      <c r="F710" s="502"/>
      <c r="G710" s="502"/>
      <c r="H710" s="118"/>
      <c r="I710" s="118"/>
      <c r="J710" s="122"/>
      <c r="K710" s="171"/>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52"/>
      <c r="AJ710" s="52"/>
      <c r="AK710" s="52"/>
      <c r="AL710" s="52"/>
      <c r="AM710" s="52"/>
    </row>
    <row r="711" spans="1:39" ht="15.75" customHeight="1">
      <c r="A711" s="504"/>
      <c r="B711" s="339"/>
      <c r="C711" s="339"/>
      <c r="D711" s="500"/>
      <c r="E711" s="501"/>
      <c r="F711" s="502"/>
      <c r="G711" s="502"/>
      <c r="H711" s="118"/>
      <c r="I711" s="118"/>
      <c r="J711" s="122"/>
      <c r="K711" s="171"/>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52"/>
      <c r="AJ711" s="52"/>
      <c r="AK711" s="52"/>
      <c r="AL711" s="52"/>
      <c r="AM711" s="52"/>
    </row>
    <row r="712" spans="1:39" ht="15.75" customHeight="1">
      <c r="A712" s="504"/>
      <c r="B712" s="339"/>
      <c r="C712" s="339"/>
      <c r="D712" s="500"/>
      <c r="E712" s="501"/>
      <c r="F712" s="502"/>
      <c r="G712" s="502"/>
      <c r="H712" s="118"/>
      <c r="I712" s="118"/>
      <c r="J712" s="122"/>
      <c r="K712" s="171"/>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52"/>
      <c r="AJ712" s="52"/>
      <c r="AK712" s="52"/>
      <c r="AL712" s="52"/>
      <c r="AM712" s="52"/>
    </row>
    <row r="713" spans="1:39" ht="15.75" customHeight="1">
      <c r="A713" s="504"/>
      <c r="B713" s="339"/>
      <c r="C713" s="339"/>
      <c r="D713" s="500"/>
      <c r="E713" s="501"/>
      <c r="F713" s="502"/>
      <c r="G713" s="502"/>
      <c r="H713" s="118"/>
      <c r="I713" s="118"/>
      <c r="J713" s="122"/>
      <c r="K713" s="171"/>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52"/>
      <c r="AJ713" s="52"/>
      <c r="AK713" s="52"/>
      <c r="AL713" s="52"/>
      <c r="AM713" s="52"/>
    </row>
    <row r="714" spans="1:39" ht="15.75" customHeight="1">
      <c r="A714" s="504"/>
      <c r="B714" s="339"/>
      <c r="C714" s="339"/>
      <c r="D714" s="500"/>
      <c r="E714" s="501"/>
      <c r="F714" s="502"/>
      <c r="G714" s="502"/>
      <c r="H714" s="118"/>
      <c r="I714" s="118"/>
      <c r="J714" s="122"/>
      <c r="K714" s="171"/>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52"/>
      <c r="AJ714" s="52"/>
      <c r="AK714" s="52"/>
      <c r="AL714" s="52"/>
      <c r="AM714" s="52"/>
    </row>
    <row r="715" spans="1:39" ht="15.75" customHeight="1">
      <c r="A715" s="504"/>
      <c r="B715" s="339"/>
      <c r="C715" s="339"/>
      <c r="D715" s="500"/>
      <c r="E715" s="501"/>
      <c r="F715" s="502"/>
      <c r="G715" s="502"/>
      <c r="H715" s="118"/>
      <c r="I715" s="118"/>
      <c r="J715" s="122"/>
      <c r="K715" s="171"/>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52"/>
      <c r="AJ715" s="52"/>
      <c r="AK715" s="52"/>
      <c r="AL715" s="52"/>
      <c r="AM715" s="52"/>
    </row>
    <row r="716" spans="1:39" ht="15.75" customHeight="1">
      <c r="A716" s="504"/>
      <c r="B716" s="339"/>
      <c r="C716" s="339"/>
      <c r="D716" s="500"/>
      <c r="E716" s="501"/>
      <c r="F716" s="502"/>
      <c r="G716" s="502"/>
      <c r="H716" s="118"/>
      <c r="I716" s="118"/>
      <c r="J716" s="122"/>
      <c r="K716" s="171"/>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52"/>
      <c r="AJ716" s="52"/>
      <c r="AK716" s="52"/>
      <c r="AL716" s="52"/>
      <c r="AM716" s="52"/>
    </row>
    <row r="717" spans="1:39" ht="15.75" customHeight="1">
      <c r="A717" s="504"/>
      <c r="B717" s="339"/>
      <c r="C717" s="339"/>
      <c r="D717" s="500"/>
      <c r="E717" s="501"/>
      <c r="F717" s="502"/>
      <c r="G717" s="502"/>
      <c r="H717" s="118"/>
      <c r="I717" s="118"/>
      <c r="J717" s="122"/>
      <c r="K717" s="171"/>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52"/>
      <c r="AJ717" s="52"/>
      <c r="AK717" s="52"/>
      <c r="AL717" s="52"/>
      <c r="AM717" s="52"/>
    </row>
    <row r="718" spans="1:39" ht="15.75" customHeight="1">
      <c r="A718" s="504"/>
      <c r="B718" s="339"/>
      <c r="C718" s="339"/>
      <c r="D718" s="500"/>
      <c r="E718" s="501"/>
      <c r="F718" s="502"/>
      <c r="G718" s="502"/>
      <c r="H718" s="118"/>
      <c r="I718" s="118"/>
      <c r="J718" s="122"/>
      <c r="K718" s="171"/>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52"/>
      <c r="AJ718" s="52"/>
      <c r="AK718" s="52"/>
      <c r="AL718" s="52"/>
      <c r="AM718" s="52"/>
    </row>
    <row r="719" spans="1:39" ht="15.75" customHeight="1">
      <c r="A719" s="504"/>
      <c r="B719" s="339"/>
      <c r="C719" s="339"/>
      <c r="D719" s="500"/>
      <c r="E719" s="501"/>
      <c r="F719" s="502"/>
      <c r="G719" s="502"/>
      <c r="H719" s="118"/>
      <c r="I719" s="118"/>
      <c r="J719" s="122"/>
      <c r="K719" s="171"/>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52"/>
      <c r="AJ719" s="52"/>
      <c r="AK719" s="52"/>
      <c r="AL719" s="52"/>
      <c r="AM719" s="52"/>
    </row>
    <row r="720" spans="1:39" ht="15.75" customHeight="1">
      <c r="A720" s="504"/>
      <c r="B720" s="339"/>
      <c r="C720" s="339"/>
      <c r="D720" s="500"/>
      <c r="E720" s="501"/>
      <c r="F720" s="502"/>
      <c r="G720" s="502"/>
      <c r="H720" s="118"/>
      <c r="I720" s="118"/>
      <c r="J720" s="122"/>
      <c r="K720" s="171"/>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52"/>
      <c r="AJ720" s="52"/>
      <c r="AK720" s="52"/>
      <c r="AL720" s="52"/>
      <c r="AM720" s="52"/>
    </row>
    <row r="721" spans="1:39" ht="15.75" customHeight="1">
      <c r="A721" s="504"/>
      <c r="B721" s="339"/>
      <c r="C721" s="339"/>
      <c r="D721" s="500"/>
      <c r="E721" s="501"/>
      <c r="F721" s="502"/>
      <c r="G721" s="502"/>
      <c r="H721" s="118"/>
      <c r="I721" s="118"/>
      <c r="J721" s="122"/>
      <c r="K721" s="171"/>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52"/>
      <c r="AJ721" s="52"/>
      <c r="AK721" s="52"/>
      <c r="AL721" s="52"/>
      <c r="AM721" s="52"/>
    </row>
    <row r="722" spans="1:39" ht="15.75" customHeight="1">
      <c r="A722" s="504"/>
      <c r="B722" s="339"/>
      <c r="C722" s="339"/>
      <c r="D722" s="500"/>
      <c r="E722" s="501"/>
      <c r="F722" s="502"/>
      <c r="G722" s="502"/>
      <c r="H722" s="118"/>
      <c r="I722" s="118"/>
      <c r="J722" s="122"/>
      <c r="K722" s="171"/>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52"/>
      <c r="AJ722" s="52"/>
      <c r="AK722" s="52"/>
      <c r="AL722" s="52"/>
      <c r="AM722" s="52"/>
    </row>
    <row r="723" spans="1:39" ht="15.75" customHeight="1">
      <c r="A723" s="504"/>
      <c r="B723" s="339"/>
      <c r="C723" s="339"/>
      <c r="D723" s="500"/>
      <c r="E723" s="501"/>
      <c r="F723" s="502"/>
      <c r="G723" s="502"/>
      <c r="H723" s="118"/>
      <c r="I723" s="118"/>
      <c r="J723" s="122"/>
      <c r="K723" s="171"/>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52"/>
      <c r="AJ723" s="52"/>
      <c r="AK723" s="52"/>
      <c r="AL723" s="52"/>
      <c r="AM723" s="52"/>
    </row>
    <row r="724" spans="1:39" ht="15.75" customHeight="1">
      <c r="A724" s="504"/>
      <c r="B724" s="339"/>
      <c r="C724" s="339"/>
      <c r="D724" s="500"/>
      <c r="E724" s="501"/>
      <c r="F724" s="502"/>
      <c r="G724" s="502"/>
      <c r="H724" s="118"/>
      <c r="I724" s="118"/>
      <c r="J724" s="122"/>
      <c r="K724" s="171"/>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52"/>
      <c r="AJ724" s="52"/>
      <c r="AK724" s="52"/>
      <c r="AL724" s="52"/>
      <c r="AM724" s="52"/>
    </row>
    <row r="725" spans="1:39" ht="15.75" customHeight="1">
      <c r="A725" s="504"/>
      <c r="B725" s="339"/>
      <c r="C725" s="339"/>
      <c r="D725" s="500"/>
      <c r="E725" s="501"/>
      <c r="F725" s="502"/>
      <c r="G725" s="502"/>
      <c r="H725" s="118"/>
      <c r="I725" s="118"/>
      <c r="J725" s="122"/>
      <c r="K725" s="171"/>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52"/>
      <c r="AJ725" s="52"/>
      <c r="AK725" s="52"/>
      <c r="AL725" s="52"/>
      <c r="AM725" s="52"/>
    </row>
    <row r="726" spans="1:39" ht="15.75" customHeight="1">
      <c r="A726" s="504"/>
      <c r="B726" s="339"/>
      <c r="C726" s="339"/>
      <c r="D726" s="500"/>
      <c r="E726" s="501"/>
      <c r="F726" s="502"/>
      <c r="G726" s="502"/>
      <c r="H726" s="118"/>
      <c r="I726" s="118"/>
      <c r="J726" s="122"/>
      <c r="K726" s="171"/>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52"/>
      <c r="AJ726" s="52"/>
      <c r="AK726" s="52"/>
      <c r="AL726" s="52"/>
      <c r="AM726" s="52"/>
    </row>
    <row r="727" spans="1:39" ht="15.75" customHeight="1">
      <c r="A727" s="504"/>
      <c r="B727" s="339"/>
      <c r="C727" s="339"/>
      <c r="D727" s="500"/>
      <c r="E727" s="501"/>
      <c r="F727" s="502"/>
      <c r="G727" s="502"/>
      <c r="H727" s="118"/>
      <c r="I727" s="118"/>
      <c r="J727" s="122"/>
      <c r="K727" s="171"/>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52"/>
      <c r="AJ727" s="52"/>
      <c r="AK727" s="52"/>
      <c r="AL727" s="52"/>
      <c r="AM727" s="52"/>
    </row>
    <row r="728" spans="1:39" ht="15.75" customHeight="1">
      <c r="A728" s="504"/>
      <c r="B728" s="339"/>
      <c r="C728" s="339"/>
      <c r="D728" s="500"/>
      <c r="E728" s="501"/>
      <c r="F728" s="502"/>
      <c r="G728" s="502"/>
      <c r="H728" s="118"/>
      <c r="I728" s="118"/>
      <c r="J728" s="122"/>
      <c r="K728" s="171"/>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52"/>
      <c r="AJ728" s="52"/>
      <c r="AK728" s="52"/>
      <c r="AL728" s="52"/>
      <c r="AM728" s="52"/>
    </row>
    <row r="729" spans="1:39" ht="15.75" customHeight="1">
      <c r="A729" s="504"/>
      <c r="B729" s="339"/>
      <c r="C729" s="339"/>
      <c r="D729" s="500"/>
      <c r="E729" s="501"/>
      <c r="F729" s="502"/>
      <c r="G729" s="502"/>
      <c r="H729" s="118"/>
      <c r="I729" s="118"/>
      <c r="J729" s="122"/>
      <c r="K729" s="171"/>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52"/>
      <c r="AJ729" s="52"/>
      <c r="AK729" s="52"/>
      <c r="AL729" s="52"/>
      <c r="AM729" s="52"/>
    </row>
    <row r="730" spans="1:39" ht="15.75" customHeight="1">
      <c r="A730" s="504"/>
      <c r="B730" s="339"/>
      <c r="C730" s="339"/>
      <c r="D730" s="500"/>
      <c r="E730" s="501"/>
      <c r="F730" s="502"/>
      <c r="G730" s="502"/>
      <c r="H730" s="118"/>
      <c r="I730" s="118"/>
      <c r="J730" s="122"/>
      <c r="K730" s="171"/>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52"/>
      <c r="AJ730" s="52"/>
      <c r="AK730" s="52"/>
      <c r="AL730" s="52"/>
      <c r="AM730" s="52"/>
    </row>
    <row r="731" spans="1:39" ht="15.75" customHeight="1">
      <c r="A731" s="504"/>
      <c r="B731" s="339"/>
      <c r="C731" s="339"/>
      <c r="D731" s="500"/>
      <c r="E731" s="501"/>
      <c r="F731" s="502"/>
      <c r="G731" s="502"/>
      <c r="H731" s="118"/>
      <c r="I731" s="118"/>
      <c r="J731" s="122"/>
      <c r="K731" s="171"/>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52"/>
      <c r="AJ731" s="52"/>
      <c r="AK731" s="52"/>
      <c r="AL731" s="52"/>
      <c r="AM731" s="52"/>
    </row>
    <row r="732" spans="1:39" ht="15.75" customHeight="1">
      <c r="A732" s="504"/>
      <c r="B732" s="339"/>
      <c r="C732" s="339"/>
      <c r="D732" s="500"/>
      <c r="E732" s="501"/>
      <c r="F732" s="502"/>
      <c r="G732" s="502"/>
      <c r="H732" s="118"/>
      <c r="I732" s="118"/>
      <c r="J732" s="122"/>
      <c r="K732" s="171"/>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52"/>
      <c r="AJ732" s="52"/>
      <c r="AK732" s="52"/>
      <c r="AL732" s="52"/>
      <c r="AM732" s="52"/>
    </row>
    <row r="733" spans="1:39" ht="15.75" customHeight="1">
      <c r="A733" s="504"/>
      <c r="B733" s="339"/>
      <c r="C733" s="339"/>
      <c r="D733" s="500"/>
      <c r="E733" s="501"/>
      <c r="F733" s="502"/>
      <c r="G733" s="502"/>
      <c r="H733" s="118"/>
      <c r="I733" s="118"/>
      <c r="J733" s="122"/>
      <c r="K733" s="171"/>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52"/>
      <c r="AJ733" s="52"/>
      <c r="AK733" s="52"/>
      <c r="AL733" s="52"/>
      <c r="AM733" s="52"/>
    </row>
    <row r="734" spans="1:39" ht="15.75" customHeight="1">
      <c r="A734" s="504"/>
      <c r="B734" s="339"/>
      <c r="C734" s="339"/>
      <c r="D734" s="500"/>
      <c r="E734" s="501"/>
      <c r="F734" s="502"/>
      <c r="G734" s="502"/>
      <c r="H734" s="118"/>
      <c r="I734" s="118"/>
      <c r="J734" s="122"/>
      <c r="K734" s="171"/>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52"/>
      <c r="AJ734" s="52"/>
      <c r="AK734" s="52"/>
      <c r="AL734" s="52"/>
      <c r="AM734" s="52"/>
    </row>
    <row r="735" spans="1:39" ht="15.75" customHeight="1">
      <c r="A735" s="504"/>
      <c r="B735" s="339"/>
      <c r="C735" s="339"/>
      <c r="D735" s="500"/>
      <c r="E735" s="501"/>
      <c r="F735" s="502"/>
      <c r="G735" s="502"/>
      <c r="H735" s="118"/>
      <c r="I735" s="118"/>
      <c r="J735" s="122"/>
      <c r="K735" s="171"/>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52"/>
      <c r="AJ735" s="52"/>
      <c r="AK735" s="52"/>
      <c r="AL735" s="52"/>
      <c r="AM735" s="52"/>
    </row>
    <row r="736" spans="1:39" ht="15.75" customHeight="1">
      <c r="A736" s="504"/>
      <c r="B736" s="339"/>
      <c r="C736" s="339"/>
      <c r="D736" s="500"/>
      <c r="E736" s="501"/>
      <c r="F736" s="502"/>
      <c r="G736" s="502"/>
      <c r="H736" s="118"/>
      <c r="I736" s="118"/>
      <c r="J736" s="122"/>
      <c r="K736" s="171"/>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52"/>
      <c r="AJ736" s="52"/>
      <c r="AK736" s="52"/>
      <c r="AL736" s="52"/>
      <c r="AM736" s="52"/>
    </row>
    <row r="737" spans="1:39" ht="15.75" customHeight="1">
      <c r="A737" s="504"/>
      <c r="B737" s="339"/>
      <c r="C737" s="339"/>
      <c r="D737" s="500"/>
      <c r="E737" s="501"/>
      <c r="F737" s="502"/>
      <c r="G737" s="502"/>
      <c r="H737" s="118"/>
      <c r="I737" s="118"/>
      <c r="J737" s="122"/>
      <c r="K737" s="171"/>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52"/>
      <c r="AJ737" s="52"/>
      <c r="AK737" s="52"/>
      <c r="AL737" s="52"/>
      <c r="AM737" s="52"/>
    </row>
    <row r="738" spans="1:39" ht="15.75" customHeight="1">
      <c r="A738" s="504"/>
      <c r="B738" s="339"/>
      <c r="C738" s="339"/>
      <c r="D738" s="500"/>
      <c r="E738" s="501"/>
      <c r="F738" s="502"/>
      <c r="G738" s="502"/>
      <c r="H738" s="118"/>
      <c r="I738" s="118"/>
      <c r="J738" s="122"/>
      <c r="K738" s="171"/>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52"/>
      <c r="AJ738" s="52"/>
      <c r="AK738" s="52"/>
      <c r="AL738" s="52"/>
      <c r="AM738" s="52"/>
    </row>
    <row r="739" spans="1:39" ht="15.75" customHeight="1">
      <c r="A739" s="504"/>
      <c r="B739" s="339"/>
      <c r="C739" s="339"/>
      <c r="D739" s="500"/>
      <c r="E739" s="501"/>
      <c r="F739" s="502"/>
      <c r="G739" s="502"/>
      <c r="H739" s="118"/>
      <c r="I739" s="118"/>
      <c r="J739" s="122"/>
      <c r="K739" s="171"/>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52"/>
      <c r="AJ739" s="52"/>
      <c r="AK739" s="52"/>
      <c r="AL739" s="52"/>
      <c r="AM739" s="52"/>
    </row>
    <row r="740" spans="1:39" ht="15.75" customHeight="1">
      <c r="A740" s="504"/>
      <c r="B740" s="339"/>
      <c r="C740" s="339"/>
      <c r="D740" s="500"/>
      <c r="E740" s="501"/>
      <c r="F740" s="502"/>
      <c r="G740" s="502"/>
      <c r="H740" s="118"/>
      <c r="I740" s="118"/>
      <c r="J740" s="122"/>
      <c r="K740" s="171"/>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52"/>
      <c r="AJ740" s="52"/>
      <c r="AK740" s="52"/>
      <c r="AL740" s="52"/>
      <c r="AM740" s="52"/>
    </row>
    <row r="741" spans="1:39" ht="15.75" customHeight="1">
      <c r="A741" s="504"/>
      <c r="B741" s="339"/>
      <c r="C741" s="339"/>
      <c r="D741" s="500"/>
      <c r="E741" s="501"/>
      <c r="F741" s="502"/>
      <c r="G741" s="502"/>
      <c r="H741" s="118"/>
      <c r="I741" s="118"/>
      <c r="J741" s="122"/>
      <c r="K741" s="171"/>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52"/>
      <c r="AJ741" s="52"/>
      <c r="AK741" s="52"/>
      <c r="AL741" s="52"/>
      <c r="AM741" s="52"/>
    </row>
    <row r="742" spans="1:39" ht="15.75" customHeight="1">
      <c r="A742" s="504"/>
      <c r="B742" s="339"/>
      <c r="C742" s="339"/>
      <c r="D742" s="500"/>
      <c r="E742" s="501"/>
      <c r="F742" s="502"/>
      <c r="G742" s="502"/>
      <c r="H742" s="118"/>
      <c r="I742" s="118"/>
      <c r="J742" s="122"/>
      <c r="K742" s="171"/>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52"/>
      <c r="AJ742" s="52"/>
      <c r="AK742" s="52"/>
      <c r="AL742" s="52"/>
      <c r="AM742" s="52"/>
    </row>
    <row r="743" spans="1:39" ht="15.75" customHeight="1">
      <c r="A743" s="504"/>
      <c r="B743" s="339"/>
      <c r="C743" s="339"/>
      <c r="D743" s="500"/>
      <c r="E743" s="501"/>
      <c r="F743" s="502"/>
      <c r="G743" s="502"/>
      <c r="H743" s="118"/>
      <c r="I743" s="118"/>
      <c r="J743" s="122"/>
      <c r="K743" s="171"/>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52"/>
      <c r="AJ743" s="52"/>
      <c r="AK743" s="52"/>
      <c r="AL743" s="52"/>
      <c r="AM743" s="52"/>
    </row>
    <row r="744" spans="1:39" ht="15.75" customHeight="1">
      <c r="A744" s="504"/>
      <c r="B744" s="339"/>
      <c r="C744" s="339"/>
      <c r="D744" s="500"/>
      <c r="E744" s="501"/>
      <c r="F744" s="502"/>
      <c r="G744" s="502"/>
      <c r="H744" s="118"/>
      <c r="I744" s="118"/>
      <c r="J744" s="122"/>
      <c r="K744" s="171"/>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52"/>
      <c r="AJ744" s="52"/>
      <c r="AK744" s="52"/>
      <c r="AL744" s="52"/>
      <c r="AM744" s="52"/>
    </row>
    <row r="745" spans="1:39" ht="15.75" customHeight="1">
      <c r="A745" s="504"/>
      <c r="B745" s="339"/>
      <c r="C745" s="339"/>
      <c r="D745" s="500"/>
      <c r="E745" s="501"/>
      <c r="F745" s="502"/>
      <c r="G745" s="502"/>
      <c r="H745" s="118"/>
      <c r="I745" s="118"/>
      <c r="J745" s="122"/>
      <c r="K745" s="171"/>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52"/>
      <c r="AJ745" s="52"/>
      <c r="AK745" s="52"/>
      <c r="AL745" s="52"/>
      <c r="AM745" s="52"/>
    </row>
    <row r="746" spans="1:39" ht="15.75" customHeight="1">
      <c r="A746" s="504"/>
      <c r="B746" s="339"/>
      <c r="C746" s="339"/>
      <c r="D746" s="500"/>
      <c r="E746" s="501"/>
      <c r="F746" s="502"/>
      <c r="G746" s="502"/>
      <c r="H746" s="118"/>
      <c r="I746" s="118"/>
      <c r="J746" s="122"/>
      <c r="K746" s="171"/>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52"/>
      <c r="AJ746" s="52"/>
      <c r="AK746" s="52"/>
      <c r="AL746" s="52"/>
      <c r="AM746" s="52"/>
    </row>
    <row r="747" spans="1:39" ht="15.75" customHeight="1">
      <c r="A747" s="504"/>
      <c r="B747" s="339"/>
      <c r="C747" s="339"/>
      <c r="D747" s="500"/>
      <c r="E747" s="501"/>
      <c r="F747" s="502"/>
      <c r="G747" s="502"/>
      <c r="H747" s="118"/>
      <c r="I747" s="118"/>
      <c r="J747" s="122"/>
      <c r="K747" s="171"/>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52"/>
      <c r="AJ747" s="52"/>
      <c r="AK747" s="52"/>
      <c r="AL747" s="52"/>
      <c r="AM747" s="52"/>
    </row>
    <row r="748" spans="1:39" ht="15.75" customHeight="1">
      <c r="A748" s="504"/>
      <c r="B748" s="339"/>
      <c r="C748" s="339"/>
      <c r="D748" s="500"/>
      <c r="E748" s="501"/>
      <c r="F748" s="502"/>
      <c r="G748" s="502"/>
      <c r="H748" s="118"/>
      <c r="I748" s="118"/>
      <c r="J748" s="122"/>
      <c r="K748" s="171"/>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52"/>
      <c r="AJ748" s="52"/>
      <c r="AK748" s="52"/>
      <c r="AL748" s="52"/>
      <c r="AM748" s="52"/>
    </row>
    <row r="749" spans="1:39" ht="15.75" customHeight="1">
      <c r="A749" s="504"/>
      <c r="B749" s="339"/>
      <c r="C749" s="339"/>
      <c r="D749" s="500"/>
      <c r="E749" s="501"/>
      <c r="F749" s="502"/>
      <c r="G749" s="502"/>
      <c r="H749" s="118"/>
      <c r="I749" s="118"/>
      <c r="J749" s="122"/>
      <c r="K749" s="171"/>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52"/>
      <c r="AJ749" s="52"/>
      <c r="AK749" s="52"/>
      <c r="AL749" s="52"/>
      <c r="AM749" s="52"/>
    </row>
    <row r="750" spans="1:39" ht="15.75" customHeight="1">
      <c r="A750" s="504"/>
      <c r="B750" s="339"/>
      <c r="C750" s="339"/>
      <c r="D750" s="500"/>
      <c r="E750" s="501"/>
      <c r="F750" s="502"/>
      <c r="G750" s="502"/>
      <c r="H750" s="118"/>
      <c r="I750" s="118"/>
      <c r="J750" s="122"/>
      <c r="K750" s="171"/>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52"/>
      <c r="AJ750" s="52"/>
      <c r="AK750" s="52"/>
      <c r="AL750" s="52"/>
      <c r="AM750" s="52"/>
    </row>
    <row r="751" spans="1:39" ht="15.75" customHeight="1">
      <c r="A751" s="504"/>
      <c r="B751" s="339"/>
      <c r="C751" s="339"/>
      <c r="D751" s="500"/>
      <c r="E751" s="501"/>
      <c r="F751" s="502"/>
      <c r="G751" s="502"/>
      <c r="H751" s="118"/>
      <c r="I751" s="118"/>
      <c r="J751" s="122"/>
      <c r="K751" s="171"/>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52"/>
      <c r="AJ751" s="52"/>
      <c r="AK751" s="52"/>
      <c r="AL751" s="52"/>
      <c r="AM751" s="52"/>
    </row>
    <row r="752" spans="1:39" ht="15.75" customHeight="1">
      <c r="A752" s="504"/>
      <c r="B752" s="339"/>
      <c r="C752" s="339"/>
      <c r="D752" s="500"/>
      <c r="E752" s="501"/>
      <c r="F752" s="502"/>
      <c r="G752" s="502"/>
      <c r="H752" s="118"/>
      <c r="I752" s="118"/>
      <c r="J752" s="122"/>
      <c r="K752" s="171"/>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52"/>
      <c r="AJ752" s="52"/>
      <c r="AK752" s="52"/>
      <c r="AL752" s="52"/>
      <c r="AM752" s="52"/>
    </row>
    <row r="753" spans="1:39" ht="15.75" customHeight="1">
      <c r="A753" s="504"/>
      <c r="B753" s="339"/>
      <c r="C753" s="339"/>
      <c r="D753" s="500"/>
      <c r="E753" s="501"/>
      <c r="F753" s="502"/>
      <c r="G753" s="502"/>
      <c r="H753" s="118"/>
      <c r="I753" s="118"/>
      <c r="J753" s="122"/>
      <c r="K753" s="171"/>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52"/>
      <c r="AJ753" s="52"/>
      <c r="AK753" s="52"/>
      <c r="AL753" s="52"/>
      <c r="AM753" s="52"/>
    </row>
    <row r="754" spans="1:39" ht="15.75" customHeight="1">
      <c r="A754" s="504"/>
      <c r="B754" s="339"/>
      <c r="C754" s="339"/>
      <c r="D754" s="500"/>
      <c r="E754" s="501"/>
      <c r="F754" s="502"/>
      <c r="G754" s="502"/>
      <c r="H754" s="118"/>
      <c r="I754" s="118"/>
      <c r="J754" s="122"/>
      <c r="K754" s="171"/>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52"/>
      <c r="AJ754" s="52"/>
      <c r="AK754" s="52"/>
      <c r="AL754" s="52"/>
      <c r="AM754" s="52"/>
    </row>
    <row r="755" spans="1:39" ht="15.75" customHeight="1">
      <c r="A755" s="504"/>
      <c r="B755" s="339"/>
      <c r="C755" s="339"/>
      <c r="D755" s="500"/>
      <c r="E755" s="501"/>
      <c r="F755" s="502"/>
      <c r="G755" s="502"/>
      <c r="H755" s="118"/>
      <c r="I755" s="118"/>
      <c r="J755" s="122"/>
      <c r="K755" s="171"/>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52"/>
      <c r="AJ755" s="52"/>
      <c r="AK755" s="52"/>
      <c r="AL755" s="52"/>
      <c r="AM755" s="52"/>
    </row>
    <row r="756" spans="1:39" ht="15.75" customHeight="1">
      <c r="A756" s="504"/>
      <c r="B756" s="339"/>
      <c r="C756" s="339"/>
      <c r="D756" s="500"/>
      <c r="E756" s="501"/>
      <c r="F756" s="502"/>
      <c r="G756" s="502"/>
      <c r="H756" s="118"/>
      <c r="I756" s="118"/>
      <c r="J756" s="122"/>
      <c r="K756" s="171"/>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52"/>
      <c r="AJ756" s="52"/>
      <c r="AK756" s="52"/>
      <c r="AL756" s="52"/>
      <c r="AM756" s="52"/>
    </row>
    <row r="757" spans="1:39" ht="15.75" customHeight="1">
      <c r="A757" s="504"/>
      <c r="B757" s="339"/>
      <c r="C757" s="339"/>
      <c r="D757" s="500"/>
      <c r="E757" s="501"/>
      <c r="F757" s="502"/>
      <c r="G757" s="502"/>
      <c r="H757" s="118"/>
      <c r="I757" s="118"/>
      <c r="J757" s="122"/>
      <c r="K757" s="171"/>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52"/>
      <c r="AJ757" s="52"/>
      <c r="AK757" s="52"/>
      <c r="AL757" s="52"/>
      <c r="AM757" s="52"/>
    </row>
    <row r="758" spans="1:39" ht="15.75" customHeight="1">
      <c r="A758" s="504"/>
      <c r="B758" s="339"/>
      <c r="C758" s="339"/>
      <c r="D758" s="500"/>
      <c r="E758" s="501"/>
      <c r="F758" s="502"/>
      <c r="G758" s="502"/>
      <c r="H758" s="118"/>
      <c r="I758" s="118"/>
      <c r="J758" s="122"/>
      <c r="K758" s="171"/>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52"/>
      <c r="AJ758" s="52"/>
      <c r="AK758" s="52"/>
      <c r="AL758" s="52"/>
      <c r="AM758" s="52"/>
    </row>
    <row r="759" spans="1:39" ht="15.75" customHeight="1">
      <c r="A759" s="504"/>
      <c r="B759" s="339"/>
      <c r="C759" s="339"/>
      <c r="D759" s="500"/>
      <c r="E759" s="501"/>
      <c r="F759" s="502"/>
      <c r="G759" s="502"/>
      <c r="H759" s="118"/>
      <c r="I759" s="118"/>
      <c r="J759" s="122"/>
      <c r="K759" s="171"/>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52"/>
      <c r="AJ759" s="52"/>
      <c r="AK759" s="52"/>
      <c r="AL759" s="52"/>
      <c r="AM759" s="52"/>
    </row>
    <row r="760" spans="1:39" ht="15.75" customHeight="1">
      <c r="A760" s="504"/>
      <c r="B760" s="339"/>
      <c r="C760" s="339"/>
      <c r="D760" s="500"/>
      <c r="E760" s="501"/>
      <c r="F760" s="502"/>
      <c r="G760" s="502"/>
      <c r="H760" s="118"/>
      <c r="I760" s="118"/>
      <c r="J760" s="122"/>
      <c r="K760" s="171"/>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52"/>
      <c r="AJ760" s="52"/>
      <c r="AK760" s="52"/>
      <c r="AL760" s="52"/>
      <c r="AM760" s="52"/>
    </row>
    <row r="761" spans="1:39" ht="15.75" customHeight="1">
      <c r="A761" s="504"/>
      <c r="B761" s="339"/>
      <c r="C761" s="339"/>
      <c r="D761" s="500"/>
      <c r="E761" s="501"/>
      <c r="F761" s="502"/>
      <c r="G761" s="502"/>
      <c r="H761" s="118"/>
      <c r="I761" s="118"/>
      <c r="J761" s="122"/>
      <c r="K761" s="171"/>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52"/>
      <c r="AJ761" s="52"/>
      <c r="AK761" s="52"/>
      <c r="AL761" s="52"/>
      <c r="AM761" s="52"/>
    </row>
    <row r="762" spans="1:39" ht="15.75" customHeight="1">
      <c r="A762" s="504"/>
      <c r="B762" s="339"/>
      <c r="C762" s="339"/>
      <c r="D762" s="500"/>
      <c r="E762" s="501"/>
      <c r="F762" s="502"/>
      <c r="G762" s="502"/>
      <c r="H762" s="118"/>
      <c r="I762" s="118"/>
      <c r="J762" s="122"/>
      <c r="K762" s="171"/>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52"/>
      <c r="AJ762" s="52"/>
      <c r="AK762" s="52"/>
      <c r="AL762" s="52"/>
      <c r="AM762" s="52"/>
    </row>
    <row r="763" spans="1:39" ht="15.75" customHeight="1">
      <c r="A763" s="504"/>
      <c r="B763" s="339"/>
      <c r="C763" s="339"/>
      <c r="D763" s="500"/>
      <c r="E763" s="501"/>
      <c r="F763" s="502"/>
      <c r="G763" s="502"/>
      <c r="H763" s="118"/>
      <c r="I763" s="118"/>
      <c r="J763" s="122"/>
      <c r="K763" s="171"/>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52"/>
      <c r="AJ763" s="52"/>
      <c r="AK763" s="52"/>
      <c r="AL763" s="52"/>
      <c r="AM763" s="52"/>
    </row>
    <row r="764" spans="1:39" ht="15.75" customHeight="1">
      <c r="A764" s="504"/>
      <c r="B764" s="339"/>
      <c r="C764" s="339"/>
      <c r="D764" s="500"/>
      <c r="E764" s="501"/>
      <c r="F764" s="502"/>
      <c r="G764" s="502"/>
      <c r="H764" s="118"/>
      <c r="I764" s="118"/>
      <c r="J764" s="122"/>
      <c r="K764" s="171"/>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52"/>
      <c r="AJ764" s="52"/>
      <c r="AK764" s="52"/>
      <c r="AL764" s="52"/>
      <c r="AM764" s="52"/>
    </row>
    <row r="765" spans="1:39" ht="15.75" customHeight="1">
      <c r="A765" s="504"/>
      <c r="B765" s="339"/>
      <c r="C765" s="339"/>
      <c r="D765" s="500"/>
      <c r="E765" s="501"/>
      <c r="F765" s="502"/>
      <c r="G765" s="502"/>
      <c r="H765" s="118"/>
      <c r="I765" s="118"/>
      <c r="J765" s="122"/>
      <c r="K765" s="171"/>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52"/>
      <c r="AJ765" s="52"/>
      <c r="AK765" s="52"/>
      <c r="AL765" s="52"/>
      <c r="AM765" s="52"/>
    </row>
    <row r="766" spans="1:39" ht="15.75" customHeight="1">
      <c r="A766" s="504"/>
      <c r="B766" s="339"/>
      <c r="C766" s="339"/>
      <c r="D766" s="500"/>
      <c r="E766" s="501"/>
      <c r="F766" s="502"/>
      <c r="G766" s="502"/>
      <c r="H766" s="118"/>
      <c r="I766" s="118"/>
      <c r="J766" s="122"/>
      <c r="K766" s="171"/>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52"/>
      <c r="AJ766" s="52"/>
      <c r="AK766" s="52"/>
      <c r="AL766" s="52"/>
      <c r="AM766" s="52"/>
    </row>
    <row r="767" spans="1:39" ht="15.75" customHeight="1">
      <c r="A767" s="504"/>
      <c r="B767" s="339"/>
      <c r="C767" s="339"/>
      <c r="D767" s="500"/>
      <c r="E767" s="501"/>
      <c r="F767" s="502"/>
      <c r="G767" s="502"/>
      <c r="H767" s="118"/>
      <c r="I767" s="118"/>
      <c r="J767" s="122"/>
      <c r="K767" s="171"/>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52"/>
      <c r="AJ767" s="52"/>
      <c r="AK767" s="52"/>
      <c r="AL767" s="52"/>
      <c r="AM767" s="52"/>
    </row>
    <row r="768" spans="1:39" ht="15.75" customHeight="1">
      <c r="A768" s="504"/>
      <c r="B768" s="339"/>
      <c r="C768" s="339"/>
      <c r="D768" s="500"/>
      <c r="E768" s="501"/>
      <c r="F768" s="502"/>
      <c r="G768" s="502"/>
      <c r="H768" s="118"/>
      <c r="I768" s="118"/>
      <c r="J768" s="122"/>
      <c r="K768" s="171"/>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52"/>
      <c r="AJ768" s="52"/>
      <c r="AK768" s="52"/>
      <c r="AL768" s="52"/>
      <c r="AM768" s="52"/>
    </row>
    <row r="769" spans="1:39" ht="15.75" customHeight="1">
      <c r="A769" s="504"/>
      <c r="B769" s="339"/>
      <c r="C769" s="339"/>
      <c r="D769" s="500"/>
      <c r="E769" s="501"/>
      <c r="F769" s="502"/>
      <c r="G769" s="502"/>
      <c r="H769" s="118"/>
      <c r="I769" s="118"/>
      <c r="J769" s="122"/>
      <c r="K769" s="171"/>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52"/>
      <c r="AJ769" s="52"/>
      <c r="AK769" s="52"/>
      <c r="AL769" s="52"/>
      <c r="AM769" s="52"/>
    </row>
    <row r="770" spans="1:39" ht="15.75" customHeight="1">
      <c r="A770" s="504"/>
      <c r="B770" s="339"/>
      <c r="C770" s="339"/>
      <c r="D770" s="500"/>
      <c r="E770" s="501"/>
      <c r="F770" s="502"/>
      <c r="G770" s="502"/>
      <c r="H770" s="118"/>
      <c r="I770" s="118"/>
      <c r="J770" s="122"/>
      <c r="K770" s="171"/>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52"/>
      <c r="AJ770" s="52"/>
      <c r="AK770" s="52"/>
      <c r="AL770" s="52"/>
      <c r="AM770" s="52"/>
    </row>
    <row r="771" spans="1:39" ht="15.75" customHeight="1">
      <c r="A771" s="504"/>
      <c r="B771" s="339"/>
      <c r="C771" s="339"/>
      <c r="D771" s="500"/>
      <c r="E771" s="501"/>
      <c r="F771" s="502"/>
      <c r="G771" s="502"/>
      <c r="H771" s="118"/>
      <c r="I771" s="118"/>
      <c r="J771" s="122"/>
      <c r="K771" s="171"/>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52"/>
      <c r="AJ771" s="52"/>
      <c r="AK771" s="52"/>
      <c r="AL771" s="52"/>
      <c r="AM771" s="52"/>
    </row>
    <row r="772" spans="1:39" ht="15.75" customHeight="1">
      <c r="A772" s="504"/>
      <c r="B772" s="339"/>
      <c r="C772" s="339"/>
      <c r="D772" s="500"/>
      <c r="E772" s="501"/>
      <c r="F772" s="502"/>
      <c r="G772" s="502"/>
      <c r="H772" s="118"/>
      <c r="I772" s="118"/>
      <c r="J772" s="122"/>
      <c r="K772" s="171"/>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52"/>
      <c r="AJ772" s="52"/>
      <c r="AK772" s="52"/>
      <c r="AL772" s="52"/>
      <c r="AM772" s="52"/>
    </row>
    <row r="773" spans="1:39" ht="15.75" customHeight="1">
      <c r="A773" s="504"/>
      <c r="B773" s="339"/>
      <c r="C773" s="339"/>
      <c r="D773" s="500"/>
      <c r="E773" s="501"/>
      <c r="F773" s="502"/>
      <c r="G773" s="502"/>
      <c r="H773" s="118"/>
      <c r="I773" s="118"/>
      <c r="J773" s="122"/>
      <c r="K773" s="171"/>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52"/>
      <c r="AJ773" s="52"/>
      <c r="AK773" s="52"/>
      <c r="AL773" s="52"/>
      <c r="AM773" s="52"/>
    </row>
    <row r="774" spans="1:39" ht="15.75" customHeight="1">
      <c r="A774" s="504"/>
      <c r="B774" s="339"/>
      <c r="C774" s="339"/>
      <c r="D774" s="500"/>
      <c r="E774" s="501"/>
      <c r="F774" s="502"/>
      <c r="G774" s="502"/>
      <c r="H774" s="118"/>
      <c r="I774" s="118"/>
      <c r="J774" s="122"/>
      <c r="K774" s="171"/>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52"/>
      <c r="AJ774" s="52"/>
      <c r="AK774" s="52"/>
      <c r="AL774" s="52"/>
      <c r="AM774" s="52"/>
    </row>
    <row r="775" spans="1:39" ht="15.75" customHeight="1">
      <c r="A775" s="504"/>
      <c r="B775" s="339"/>
      <c r="C775" s="339"/>
      <c r="D775" s="500"/>
      <c r="E775" s="501"/>
      <c r="F775" s="502"/>
      <c r="G775" s="502"/>
      <c r="H775" s="118"/>
      <c r="I775" s="118"/>
      <c r="J775" s="122"/>
      <c r="K775" s="171"/>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52"/>
      <c r="AJ775" s="52"/>
      <c r="AK775" s="52"/>
      <c r="AL775" s="52"/>
      <c r="AM775" s="52"/>
    </row>
    <row r="776" spans="1:39" ht="15.75" customHeight="1">
      <c r="A776" s="504"/>
      <c r="B776" s="339"/>
      <c r="C776" s="339"/>
      <c r="D776" s="500"/>
      <c r="E776" s="501"/>
      <c r="F776" s="502"/>
      <c r="G776" s="502"/>
      <c r="H776" s="118"/>
      <c r="I776" s="118"/>
      <c r="J776" s="122"/>
      <c r="K776" s="171"/>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52"/>
      <c r="AJ776" s="52"/>
      <c r="AK776" s="52"/>
      <c r="AL776" s="52"/>
      <c r="AM776" s="52"/>
    </row>
    <row r="777" spans="1:39" ht="15.75" customHeight="1">
      <c r="A777" s="504"/>
      <c r="B777" s="339"/>
      <c r="C777" s="339"/>
      <c r="D777" s="500"/>
      <c r="E777" s="501"/>
      <c r="F777" s="502"/>
      <c r="G777" s="502"/>
      <c r="H777" s="118"/>
      <c r="I777" s="118"/>
      <c r="J777" s="122"/>
      <c r="K777" s="171"/>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52"/>
      <c r="AJ777" s="52"/>
      <c r="AK777" s="52"/>
      <c r="AL777" s="52"/>
      <c r="AM777" s="52"/>
    </row>
    <row r="778" spans="1:39" ht="15.75" customHeight="1">
      <c r="A778" s="504"/>
      <c r="B778" s="339"/>
      <c r="C778" s="339"/>
      <c r="D778" s="500"/>
      <c r="E778" s="501"/>
      <c r="F778" s="502"/>
      <c r="G778" s="502"/>
      <c r="H778" s="118"/>
      <c r="I778" s="118"/>
      <c r="J778" s="122"/>
      <c r="K778" s="171"/>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52"/>
      <c r="AJ778" s="52"/>
      <c r="AK778" s="52"/>
      <c r="AL778" s="52"/>
      <c r="AM778" s="52"/>
    </row>
    <row r="779" spans="1:39" ht="15.75" customHeight="1">
      <c r="A779" s="504"/>
      <c r="B779" s="339"/>
      <c r="C779" s="339"/>
      <c r="D779" s="500"/>
      <c r="E779" s="501"/>
      <c r="F779" s="502"/>
      <c r="G779" s="502"/>
      <c r="H779" s="118"/>
      <c r="I779" s="118"/>
      <c r="J779" s="122"/>
      <c r="K779" s="171"/>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52"/>
      <c r="AJ779" s="52"/>
      <c r="AK779" s="52"/>
      <c r="AL779" s="52"/>
      <c r="AM779" s="52"/>
    </row>
    <row r="780" spans="1:39" ht="15.75" customHeight="1">
      <c r="A780" s="504"/>
      <c r="B780" s="339"/>
      <c r="C780" s="339"/>
      <c r="D780" s="500"/>
      <c r="E780" s="501"/>
      <c r="F780" s="502"/>
      <c r="G780" s="502"/>
      <c r="H780" s="118"/>
      <c r="I780" s="118"/>
      <c r="J780" s="122"/>
      <c r="K780" s="171"/>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52"/>
      <c r="AJ780" s="52"/>
      <c r="AK780" s="52"/>
      <c r="AL780" s="52"/>
      <c r="AM780" s="52"/>
    </row>
    <row r="781" spans="1:39" ht="15.75" customHeight="1">
      <c r="A781" s="504"/>
      <c r="B781" s="339"/>
      <c r="C781" s="339"/>
      <c r="D781" s="500"/>
      <c r="E781" s="501"/>
      <c r="F781" s="502"/>
      <c r="G781" s="502"/>
      <c r="H781" s="118"/>
      <c r="I781" s="118"/>
      <c r="J781" s="122"/>
      <c r="K781" s="171"/>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52"/>
      <c r="AJ781" s="52"/>
      <c r="AK781" s="52"/>
      <c r="AL781" s="52"/>
      <c r="AM781" s="52"/>
    </row>
    <row r="782" spans="1:39" ht="15.75" customHeight="1">
      <c r="A782" s="504"/>
      <c r="B782" s="339"/>
      <c r="C782" s="339"/>
      <c r="D782" s="500"/>
      <c r="E782" s="501"/>
      <c r="F782" s="502"/>
      <c r="G782" s="502"/>
      <c r="H782" s="118"/>
      <c r="I782" s="118"/>
      <c r="J782" s="122"/>
      <c r="K782" s="171"/>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52"/>
      <c r="AJ782" s="52"/>
      <c r="AK782" s="52"/>
      <c r="AL782" s="52"/>
      <c r="AM782" s="52"/>
    </row>
    <row r="783" spans="1:39" ht="15.75" customHeight="1">
      <c r="A783" s="504"/>
      <c r="B783" s="339"/>
      <c r="C783" s="339"/>
      <c r="D783" s="500"/>
      <c r="E783" s="501"/>
      <c r="F783" s="502"/>
      <c r="G783" s="502"/>
      <c r="H783" s="118"/>
      <c r="I783" s="118"/>
      <c r="J783" s="122"/>
      <c r="K783" s="171"/>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52"/>
      <c r="AJ783" s="52"/>
      <c r="AK783" s="52"/>
      <c r="AL783" s="52"/>
      <c r="AM783" s="52"/>
    </row>
    <row r="784" spans="1:39" ht="15.75" customHeight="1">
      <c r="A784" s="504"/>
      <c r="B784" s="339"/>
      <c r="C784" s="339"/>
      <c r="D784" s="500"/>
      <c r="E784" s="501"/>
      <c r="F784" s="502"/>
      <c r="G784" s="502"/>
      <c r="H784" s="118"/>
      <c r="I784" s="118"/>
      <c r="J784" s="122"/>
      <c r="K784" s="171"/>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52"/>
      <c r="AJ784" s="52"/>
      <c r="AK784" s="52"/>
      <c r="AL784" s="52"/>
      <c r="AM784" s="52"/>
    </row>
    <row r="785" spans="1:39" ht="15.75" customHeight="1">
      <c r="A785" s="504"/>
      <c r="B785" s="339"/>
      <c r="C785" s="339"/>
      <c r="D785" s="500"/>
      <c r="E785" s="501"/>
      <c r="F785" s="502"/>
      <c r="G785" s="502"/>
      <c r="H785" s="118"/>
      <c r="I785" s="118"/>
      <c r="J785" s="122"/>
      <c r="K785" s="171"/>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52"/>
      <c r="AJ785" s="52"/>
      <c r="AK785" s="52"/>
      <c r="AL785" s="52"/>
      <c r="AM785" s="52"/>
    </row>
    <row r="786" spans="1:39" ht="15.75" customHeight="1">
      <c r="A786" s="504"/>
      <c r="B786" s="339"/>
      <c r="C786" s="339"/>
      <c r="D786" s="500"/>
      <c r="E786" s="501"/>
      <c r="F786" s="502"/>
      <c r="G786" s="502"/>
      <c r="H786" s="118"/>
      <c r="I786" s="118"/>
      <c r="J786" s="122"/>
      <c r="K786" s="171"/>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52"/>
      <c r="AJ786" s="52"/>
      <c r="AK786" s="52"/>
      <c r="AL786" s="52"/>
      <c r="AM786" s="52"/>
    </row>
    <row r="787" spans="1:39" ht="15.75" customHeight="1">
      <c r="A787" s="504"/>
      <c r="B787" s="339"/>
      <c r="C787" s="339"/>
      <c r="D787" s="500"/>
      <c r="E787" s="501"/>
      <c r="F787" s="502"/>
      <c r="G787" s="502"/>
      <c r="H787" s="118"/>
      <c r="I787" s="118"/>
      <c r="J787" s="122"/>
      <c r="K787" s="171"/>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52"/>
      <c r="AJ787" s="52"/>
      <c r="AK787" s="52"/>
      <c r="AL787" s="52"/>
      <c r="AM787" s="52"/>
    </row>
    <row r="788" spans="1:39" ht="15.75" customHeight="1">
      <c r="A788" s="504"/>
      <c r="B788" s="339"/>
      <c r="C788" s="339"/>
      <c r="D788" s="500"/>
      <c r="E788" s="501"/>
      <c r="F788" s="502"/>
      <c r="G788" s="502"/>
      <c r="H788" s="118"/>
      <c r="I788" s="118"/>
      <c r="J788" s="122"/>
      <c r="K788" s="171"/>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52"/>
      <c r="AJ788" s="52"/>
      <c r="AK788" s="52"/>
      <c r="AL788" s="52"/>
      <c r="AM788" s="52"/>
    </row>
    <row r="789" spans="1:39" ht="15.75" customHeight="1">
      <c r="A789" s="504"/>
      <c r="B789" s="339"/>
      <c r="C789" s="339"/>
      <c r="D789" s="500"/>
      <c r="E789" s="501"/>
      <c r="F789" s="502"/>
      <c r="G789" s="502"/>
      <c r="H789" s="118"/>
      <c r="I789" s="118"/>
      <c r="J789" s="122"/>
      <c r="K789" s="171"/>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52"/>
      <c r="AJ789" s="52"/>
      <c r="AK789" s="52"/>
      <c r="AL789" s="52"/>
      <c r="AM789" s="52"/>
    </row>
    <row r="790" spans="1:39" ht="15.75" customHeight="1">
      <c r="A790" s="504"/>
      <c r="B790" s="339"/>
      <c r="C790" s="339"/>
      <c r="D790" s="500"/>
      <c r="E790" s="501"/>
      <c r="F790" s="502"/>
      <c r="G790" s="502"/>
      <c r="H790" s="118"/>
      <c r="I790" s="118"/>
      <c r="J790" s="122"/>
      <c r="K790" s="171"/>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52"/>
      <c r="AJ790" s="52"/>
      <c r="AK790" s="52"/>
      <c r="AL790" s="52"/>
      <c r="AM790" s="52"/>
    </row>
    <row r="791" spans="1:39" ht="15.75" customHeight="1">
      <c r="A791" s="504"/>
      <c r="B791" s="339"/>
      <c r="C791" s="339"/>
      <c r="D791" s="500"/>
      <c r="E791" s="501"/>
      <c r="F791" s="502"/>
      <c r="G791" s="502"/>
      <c r="H791" s="118"/>
      <c r="I791" s="118"/>
      <c r="J791" s="122"/>
      <c r="K791" s="171"/>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52"/>
      <c r="AJ791" s="52"/>
      <c r="AK791" s="52"/>
      <c r="AL791" s="52"/>
      <c r="AM791" s="52"/>
    </row>
    <row r="792" spans="1:39" ht="15.75" customHeight="1">
      <c r="A792" s="504"/>
      <c r="B792" s="339"/>
      <c r="C792" s="339"/>
      <c r="D792" s="500"/>
      <c r="E792" s="501"/>
      <c r="F792" s="502"/>
      <c r="G792" s="502"/>
      <c r="H792" s="118"/>
      <c r="I792" s="118"/>
      <c r="J792" s="122"/>
      <c r="K792" s="171"/>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52"/>
      <c r="AJ792" s="52"/>
      <c r="AK792" s="52"/>
      <c r="AL792" s="52"/>
      <c r="AM792" s="52"/>
    </row>
    <row r="793" spans="1:39" ht="15.75" customHeight="1">
      <c r="A793" s="504"/>
      <c r="B793" s="339"/>
      <c r="C793" s="339"/>
      <c r="D793" s="500"/>
      <c r="E793" s="501"/>
      <c r="F793" s="502"/>
      <c r="G793" s="502"/>
      <c r="H793" s="118"/>
      <c r="I793" s="118"/>
      <c r="J793" s="122"/>
      <c r="K793" s="171"/>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52"/>
      <c r="AJ793" s="52"/>
      <c r="AK793" s="52"/>
      <c r="AL793" s="52"/>
      <c r="AM793" s="52"/>
    </row>
    <row r="794" spans="1:39" ht="15.75" customHeight="1">
      <c r="A794" s="504"/>
      <c r="B794" s="339"/>
      <c r="C794" s="339"/>
      <c r="D794" s="500"/>
      <c r="E794" s="501"/>
      <c r="F794" s="502"/>
      <c r="G794" s="502"/>
      <c r="H794" s="118"/>
      <c r="I794" s="118"/>
      <c r="J794" s="122"/>
      <c r="K794" s="171"/>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52"/>
      <c r="AJ794" s="52"/>
      <c r="AK794" s="52"/>
      <c r="AL794" s="52"/>
      <c r="AM794" s="52"/>
    </row>
    <row r="795" spans="1:39" ht="15.75" customHeight="1">
      <c r="A795" s="504"/>
      <c r="B795" s="339"/>
      <c r="C795" s="339"/>
      <c r="D795" s="500"/>
      <c r="E795" s="501"/>
      <c r="F795" s="502"/>
      <c r="G795" s="502"/>
      <c r="H795" s="118"/>
      <c r="I795" s="118"/>
      <c r="J795" s="122"/>
      <c r="K795" s="171"/>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52"/>
      <c r="AJ795" s="52"/>
      <c r="AK795" s="52"/>
      <c r="AL795" s="52"/>
      <c r="AM795" s="52"/>
    </row>
    <row r="796" spans="1:39" ht="15.75" customHeight="1">
      <c r="A796" s="504"/>
      <c r="B796" s="339"/>
      <c r="C796" s="339"/>
      <c r="D796" s="500"/>
      <c r="E796" s="501"/>
      <c r="F796" s="502"/>
      <c r="G796" s="502"/>
      <c r="H796" s="118"/>
      <c r="I796" s="118"/>
      <c r="J796" s="122"/>
      <c r="K796" s="171"/>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52"/>
      <c r="AJ796" s="52"/>
      <c r="AK796" s="52"/>
      <c r="AL796" s="52"/>
      <c r="AM796" s="52"/>
    </row>
    <row r="797" spans="1:39" ht="15.75" customHeight="1">
      <c r="A797" s="504"/>
      <c r="B797" s="339"/>
      <c r="C797" s="339"/>
      <c r="D797" s="500"/>
      <c r="E797" s="501"/>
      <c r="F797" s="502"/>
      <c r="G797" s="502"/>
      <c r="H797" s="118"/>
      <c r="I797" s="118"/>
      <c r="J797" s="122"/>
      <c r="K797" s="171"/>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52"/>
      <c r="AJ797" s="52"/>
      <c r="AK797" s="52"/>
      <c r="AL797" s="52"/>
      <c r="AM797" s="52"/>
    </row>
    <row r="798" spans="1:39" ht="15.75" customHeight="1">
      <c r="A798" s="504"/>
      <c r="B798" s="339"/>
      <c r="C798" s="339"/>
      <c r="D798" s="500"/>
      <c r="E798" s="501"/>
      <c r="F798" s="502"/>
      <c r="G798" s="502"/>
      <c r="H798" s="118"/>
      <c r="I798" s="118"/>
      <c r="J798" s="122"/>
      <c r="K798" s="171"/>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52"/>
      <c r="AJ798" s="52"/>
      <c r="AK798" s="52"/>
      <c r="AL798" s="52"/>
      <c r="AM798" s="52"/>
    </row>
    <row r="799" spans="1:39" ht="15.75" customHeight="1">
      <c r="A799" s="504"/>
      <c r="B799" s="339"/>
      <c r="C799" s="339"/>
      <c r="D799" s="500"/>
      <c r="E799" s="501"/>
      <c r="F799" s="502"/>
      <c r="G799" s="502"/>
      <c r="H799" s="118"/>
      <c r="I799" s="118"/>
      <c r="J799" s="122"/>
      <c r="K799" s="171"/>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52"/>
      <c r="AJ799" s="52"/>
      <c r="AK799" s="52"/>
      <c r="AL799" s="52"/>
      <c r="AM799" s="52"/>
    </row>
    <row r="800" spans="1:39" ht="15.75" customHeight="1">
      <c r="A800" s="504"/>
      <c r="B800" s="339"/>
      <c r="C800" s="339"/>
      <c r="D800" s="500"/>
      <c r="E800" s="501"/>
      <c r="F800" s="502"/>
      <c r="G800" s="502"/>
      <c r="H800" s="118"/>
      <c r="I800" s="118"/>
      <c r="J800" s="122"/>
      <c r="K800" s="171"/>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52"/>
      <c r="AJ800" s="52"/>
      <c r="AK800" s="52"/>
      <c r="AL800" s="52"/>
      <c r="AM800" s="52"/>
    </row>
    <row r="801" spans="1:39" ht="15.75" customHeight="1">
      <c r="A801" s="504"/>
      <c r="B801" s="339"/>
      <c r="C801" s="339"/>
      <c r="D801" s="500"/>
      <c r="E801" s="501"/>
      <c r="F801" s="502"/>
      <c r="G801" s="502"/>
      <c r="H801" s="118"/>
      <c r="I801" s="118"/>
      <c r="J801" s="122"/>
      <c r="K801" s="171"/>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52"/>
      <c r="AJ801" s="52"/>
      <c r="AK801" s="52"/>
      <c r="AL801" s="52"/>
      <c r="AM801" s="52"/>
    </row>
    <row r="802" spans="1:39" ht="15.75" customHeight="1">
      <c r="A802" s="504"/>
      <c r="B802" s="339"/>
      <c r="C802" s="339"/>
      <c r="D802" s="500"/>
      <c r="E802" s="501"/>
      <c r="F802" s="502"/>
      <c r="G802" s="502"/>
      <c r="H802" s="118"/>
      <c r="I802" s="118"/>
      <c r="J802" s="122"/>
      <c r="K802" s="171"/>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52"/>
      <c r="AJ802" s="52"/>
      <c r="AK802" s="52"/>
      <c r="AL802" s="52"/>
      <c r="AM802" s="52"/>
    </row>
    <row r="803" spans="1:39" ht="15.75" customHeight="1">
      <c r="A803" s="504"/>
      <c r="B803" s="339"/>
      <c r="C803" s="339"/>
      <c r="D803" s="500"/>
      <c r="E803" s="501"/>
      <c r="F803" s="502"/>
      <c r="G803" s="502"/>
      <c r="H803" s="118"/>
      <c r="I803" s="118"/>
      <c r="J803" s="122"/>
      <c r="K803" s="171"/>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52"/>
      <c r="AJ803" s="52"/>
      <c r="AK803" s="52"/>
      <c r="AL803" s="52"/>
      <c r="AM803" s="52"/>
    </row>
    <row r="804" spans="1:39" ht="15.75" customHeight="1">
      <c r="A804" s="504"/>
      <c r="B804" s="339"/>
      <c r="C804" s="339"/>
      <c r="D804" s="500"/>
      <c r="E804" s="501"/>
      <c r="F804" s="502"/>
      <c r="G804" s="502"/>
      <c r="H804" s="118"/>
      <c r="I804" s="118"/>
      <c r="J804" s="122"/>
      <c r="K804" s="171"/>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52"/>
      <c r="AJ804" s="52"/>
      <c r="AK804" s="52"/>
      <c r="AL804" s="52"/>
      <c r="AM804" s="52"/>
    </row>
    <row r="805" spans="1:39" ht="15.75" customHeight="1">
      <c r="A805" s="504"/>
      <c r="B805" s="339"/>
      <c r="C805" s="339"/>
      <c r="D805" s="500"/>
      <c r="E805" s="501"/>
      <c r="F805" s="502"/>
      <c r="G805" s="502"/>
      <c r="H805" s="118"/>
      <c r="I805" s="118"/>
      <c r="J805" s="122"/>
      <c r="K805" s="171"/>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52"/>
      <c r="AJ805" s="52"/>
      <c r="AK805" s="52"/>
      <c r="AL805" s="52"/>
      <c r="AM805" s="52"/>
    </row>
    <row r="806" spans="1:39" ht="15.75" customHeight="1">
      <c r="A806" s="504"/>
      <c r="B806" s="339"/>
      <c r="C806" s="339"/>
      <c r="D806" s="500"/>
      <c r="E806" s="501"/>
      <c r="F806" s="502"/>
      <c r="G806" s="502"/>
      <c r="H806" s="118"/>
      <c r="I806" s="118"/>
      <c r="J806" s="122"/>
      <c r="K806" s="171"/>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52"/>
      <c r="AJ806" s="52"/>
      <c r="AK806" s="52"/>
      <c r="AL806" s="52"/>
      <c r="AM806" s="52"/>
    </row>
    <row r="807" spans="1:39" ht="15.75" customHeight="1">
      <c r="A807" s="504"/>
      <c r="B807" s="339"/>
      <c r="C807" s="339"/>
      <c r="D807" s="500"/>
      <c r="E807" s="501"/>
      <c r="F807" s="502"/>
      <c r="G807" s="502"/>
      <c r="H807" s="118"/>
      <c r="I807" s="118"/>
      <c r="J807" s="122"/>
      <c r="K807" s="171"/>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52"/>
      <c r="AJ807" s="52"/>
      <c r="AK807" s="52"/>
      <c r="AL807" s="52"/>
      <c r="AM807" s="52"/>
    </row>
    <row r="808" spans="1:39" ht="15.75" customHeight="1">
      <c r="A808" s="504"/>
      <c r="B808" s="339"/>
      <c r="C808" s="339"/>
      <c r="D808" s="500"/>
      <c r="E808" s="501"/>
      <c r="F808" s="502"/>
      <c r="G808" s="502"/>
      <c r="H808" s="118"/>
      <c r="I808" s="118"/>
      <c r="J808" s="122"/>
      <c r="K808" s="171"/>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52"/>
      <c r="AJ808" s="52"/>
      <c r="AK808" s="52"/>
      <c r="AL808" s="52"/>
      <c r="AM808" s="52"/>
    </row>
    <row r="809" spans="1:39" ht="15.75" customHeight="1">
      <c r="A809" s="504"/>
      <c r="B809" s="339"/>
      <c r="C809" s="339"/>
      <c r="D809" s="500"/>
      <c r="E809" s="501"/>
      <c r="F809" s="502"/>
      <c r="G809" s="502"/>
      <c r="H809" s="118"/>
      <c r="I809" s="118"/>
      <c r="J809" s="122"/>
      <c r="K809" s="171"/>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52"/>
      <c r="AJ809" s="52"/>
      <c r="AK809" s="52"/>
      <c r="AL809" s="52"/>
      <c r="AM809" s="52"/>
    </row>
    <row r="810" spans="1:39" ht="15.75" customHeight="1">
      <c r="A810" s="504"/>
      <c r="B810" s="339"/>
      <c r="C810" s="339"/>
      <c r="D810" s="500"/>
      <c r="E810" s="501"/>
      <c r="F810" s="502"/>
      <c r="G810" s="502"/>
      <c r="H810" s="118"/>
      <c r="I810" s="118"/>
      <c r="J810" s="122"/>
      <c r="K810" s="171"/>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52"/>
      <c r="AJ810" s="52"/>
      <c r="AK810" s="52"/>
      <c r="AL810" s="52"/>
      <c r="AM810" s="52"/>
    </row>
    <row r="811" spans="1:39" ht="15.75" customHeight="1">
      <c r="A811" s="504"/>
      <c r="B811" s="339"/>
      <c r="C811" s="339"/>
      <c r="D811" s="500"/>
      <c r="E811" s="501"/>
      <c r="F811" s="502"/>
      <c r="G811" s="502"/>
      <c r="H811" s="118"/>
      <c r="I811" s="118"/>
      <c r="J811" s="122"/>
      <c r="K811" s="171"/>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52"/>
      <c r="AJ811" s="52"/>
      <c r="AK811" s="52"/>
      <c r="AL811" s="52"/>
      <c r="AM811" s="52"/>
    </row>
    <row r="812" spans="1:39" ht="15.75" customHeight="1">
      <c r="A812" s="504"/>
      <c r="B812" s="339"/>
      <c r="C812" s="339"/>
      <c r="D812" s="500"/>
      <c r="E812" s="501"/>
      <c r="F812" s="502"/>
      <c r="G812" s="502"/>
      <c r="H812" s="118"/>
      <c r="I812" s="118"/>
      <c r="J812" s="122"/>
      <c r="K812" s="171"/>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52"/>
      <c r="AJ812" s="52"/>
      <c r="AK812" s="52"/>
      <c r="AL812" s="52"/>
      <c r="AM812" s="52"/>
    </row>
    <row r="813" spans="1:39" ht="15.75" customHeight="1">
      <c r="A813" s="504"/>
      <c r="B813" s="339"/>
      <c r="C813" s="339"/>
      <c r="D813" s="500"/>
      <c r="E813" s="501"/>
      <c r="F813" s="502"/>
      <c r="G813" s="502"/>
      <c r="H813" s="118"/>
      <c r="I813" s="118"/>
      <c r="J813" s="122"/>
      <c r="K813" s="171"/>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52"/>
      <c r="AJ813" s="52"/>
      <c r="AK813" s="52"/>
      <c r="AL813" s="52"/>
      <c r="AM813" s="52"/>
    </row>
    <row r="814" spans="1:39" ht="15.75" customHeight="1">
      <c r="A814" s="504"/>
      <c r="B814" s="339"/>
      <c r="C814" s="339"/>
      <c r="D814" s="500"/>
      <c r="E814" s="501"/>
      <c r="F814" s="502"/>
      <c r="G814" s="502"/>
      <c r="H814" s="118"/>
      <c r="I814" s="118"/>
      <c r="J814" s="122"/>
      <c r="K814" s="171"/>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52"/>
      <c r="AJ814" s="52"/>
      <c r="AK814" s="52"/>
      <c r="AL814" s="52"/>
      <c r="AM814" s="52"/>
    </row>
    <row r="815" spans="1:39" ht="15.75" customHeight="1">
      <c r="A815" s="504"/>
      <c r="B815" s="339"/>
      <c r="C815" s="339"/>
      <c r="D815" s="500"/>
      <c r="E815" s="501"/>
      <c r="F815" s="502"/>
      <c r="G815" s="502"/>
      <c r="H815" s="118"/>
      <c r="I815" s="118"/>
      <c r="J815" s="122"/>
      <c r="K815" s="171"/>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52"/>
      <c r="AJ815" s="52"/>
      <c r="AK815" s="52"/>
      <c r="AL815" s="52"/>
      <c r="AM815" s="52"/>
    </row>
    <row r="816" spans="1:39" ht="15.75" customHeight="1">
      <c r="A816" s="504"/>
      <c r="B816" s="339"/>
      <c r="C816" s="339"/>
      <c r="D816" s="500"/>
      <c r="E816" s="501"/>
      <c r="F816" s="502"/>
      <c r="G816" s="502"/>
      <c r="H816" s="118"/>
      <c r="I816" s="118"/>
      <c r="J816" s="122"/>
      <c r="K816" s="171"/>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52"/>
      <c r="AJ816" s="52"/>
      <c r="AK816" s="52"/>
      <c r="AL816" s="52"/>
      <c r="AM816" s="52"/>
    </row>
    <row r="817" spans="1:39" ht="15.75" customHeight="1">
      <c r="A817" s="504"/>
      <c r="B817" s="339"/>
      <c r="C817" s="339"/>
      <c r="D817" s="500"/>
      <c r="E817" s="501"/>
      <c r="F817" s="502"/>
      <c r="G817" s="502"/>
      <c r="H817" s="118"/>
      <c r="I817" s="118"/>
      <c r="J817" s="122"/>
      <c r="K817" s="171"/>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52"/>
      <c r="AJ817" s="52"/>
      <c r="AK817" s="52"/>
      <c r="AL817" s="52"/>
      <c r="AM817" s="52"/>
    </row>
    <row r="818" spans="1:39" ht="15.75" customHeight="1">
      <c r="A818" s="504"/>
      <c r="B818" s="339"/>
      <c r="C818" s="339"/>
      <c r="D818" s="500"/>
      <c r="E818" s="501"/>
      <c r="F818" s="502"/>
      <c r="G818" s="502"/>
      <c r="H818" s="118"/>
      <c r="I818" s="118"/>
      <c r="J818" s="122"/>
      <c r="K818" s="171"/>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52"/>
      <c r="AJ818" s="52"/>
      <c r="AK818" s="52"/>
      <c r="AL818" s="52"/>
      <c r="AM818" s="52"/>
    </row>
    <row r="819" spans="1:39" ht="15.75" customHeight="1">
      <c r="A819" s="504"/>
      <c r="B819" s="339"/>
      <c r="C819" s="339"/>
      <c r="D819" s="500"/>
      <c r="E819" s="501"/>
      <c r="F819" s="502"/>
      <c r="G819" s="502"/>
      <c r="H819" s="118"/>
      <c r="I819" s="118"/>
      <c r="J819" s="122"/>
      <c r="K819" s="171"/>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52"/>
      <c r="AJ819" s="52"/>
      <c r="AK819" s="52"/>
      <c r="AL819" s="52"/>
      <c r="AM819" s="52"/>
    </row>
    <row r="820" spans="1:39" ht="15.75" customHeight="1">
      <c r="A820" s="504"/>
      <c r="B820" s="339"/>
      <c r="C820" s="339"/>
      <c r="D820" s="500"/>
      <c r="E820" s="501"/>
      <c r="F820" s="502"/>
      <c r="G820" s="502"/>
      <c r="H820" s="118"/>
      <c r="I820" s="118"/>
      <c r="J820" s="122"/>
      <c r="K820" s="171"/>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52"/>
      <c r="AJ820" s="52"/>
      <c r="AK820" s="52"/>
      <c r="AL820" s="52"/>
      <c r="AM820" s="52"/>
    </row>
    <row r="821" spans="1:39" ht="15.75" customHeight="1">
      <c r="A821" s="504"/>
      <c r="B821" s="339"/>
      <c r="C821" s="339"/>
      <c r="D821" s="500"/>
      <c r="E821" s="501"/>
      <c r="F821" s="502"/>
      <c r="G821" s="502"/>
      <c r="H821" s="118"/>
      <c r="I821" s="118"/>
      <c r="J821" s="122"/>
      <c r="K821" s="171"/>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52"/>
      <c r="AJ821" s="52"/>
      <c r="AK821" s="52"/>
      <c r="AL821" s="52"/>
      <c r="AM821" s="52"/>
    </row>
    <row r="822" spans="1:39" ht="15.75" customHeight="1">
      <c r="A822" s="504"/>
      <c r="B822" s="339"/>
      <c r="C822" s="339"/>
      <c r="D822" s="500"/>
      <c r="E822" s="501"/>
      <c r="F822" s="502"/>
      <c r="G822" s="502"/>
      <c r="H822" s="118"/>
      <c r="I822" s="118"/>
      <c r="J822" s="122"/>
      <c r="K822" s="171"/>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52"/>
      <c r="AJ822" s="52"/>
      <c r="AK822" s="52"/>
      <c r="AL822" s="52"/>
      <c r="AM822" s="52"/>
    </row>
    <row r="823" spans="1:39" ht="15.75" customHeight="1">
      <c r="A823" s="504"/>
      <c r="B823" s="339"/>
      <c r="C823" s="339"/>
      <c r="D823" s="500"/>
      <c r="E823" s="501"/>
      <c r="F823" s="502"/>
      <c r="G823" s="502"/>
      <c r="H823" s="118"/>
      <c r="I823" s="118"/>
      <c r="J823" s="122"/>
      <c r="K823" s="171"/>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52"/>
      <c r="AJ823" s="52"/>
      <c r="AK823" s="52"/>
      <c r="AL823" s="52"/>
      <c r="AM823" s="52"/>
    </row>
    <row r="824" spans="1:39" ht="15.75" customHeight="1">
      <c r="A824" s="504"/>
      <c r="B824" s="339"/>
      <c r="C824" s="339"/>
      <c r="D824" s="500"/>
      <c r="E824" s="501"/>
      <c r="F824" s="502"/>
      <c r="G824" s="502"/>
      <c r="H824" s="118"/>
      <c r="I824" s="118"/>
      <c r="J824" s="122"/>
      <c r="K824" s="171"/>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52"/>
      <c r="AJ824" s="52"/>
      <c r="AK824" s="52"/>
      <c r="AL824" s="52"/>
      <c r="AM824" s="52"/>
    </row>
    <row r="825" spans="1:39" ht="15.75" customHeight="1">
      <c r="A825" s="504"/>
      <c r="B825" s="339"/>
      <c r="C825" s="339"/>
      <c r="D825" s="500"/>
      <c r="E825" s="501"/>
      <c r="F825" s="502"/>
      <c r="G825" s="502"/>
      <c r="H825" s="118"/>
      <c r="I825" s="118"/>
      <c r="J825" s="122"/>
      <c r="K825" s="171"/>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52"/>
      <c r="AJ825" s="52"/>
      <c r="AK825" s="52"/>
      <c r="AL825" s="52"/>
      <c r="AM825" s="52"/>
    </row>
    <row r="826" spans="1:39" ht="15.75" customHeight="1">
      <c r="A826" s="504"/>
      <c r="B826" s="339"/>
      <c r="C826" s="339"/>
      <c r="D826" s="500"/>
      <c r="E826" s="501"/>
      <c r="F826" s="502"/>
      <c r="G826" s="502"/>
      <c r="H826" s="118"/>
      <c r="I826" s="118"/>
      <c r="J826" s="122"/>
      <c r="K826" s="171"/>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52"/>
      <c r="AJ826" s="52"/>
      <c r="AK826" s="52"/>
      <c r="AL826" s="52"/>
      <c r="AM826" s="52"/>
    </row>
    <row r="827" spans="1:39" ht="15.75" customHeight="1">
      <c r="A827" s="504"/>
      <c r="B827" s="339"/>
      <c r="C827" s="339"/>
      <c r="D827" s="500"/>
      <c r="E827" s="501"/>
      <c r="F827" s="502"/>
      <c r="G827" s="502"/>
      <c r="H827" s="118"/>
      <c r="I827" s="118"/>
      <c r="J827" s="122"/>
      <c r="K827" s="171"/>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52"/>
      <c r="AJ827" s="52"/>
      <c r="AK827" s="52"/>
      <c r="AL827" s="52"/>
      <c r="AM827" s="52"/>
    </row>
    <row r="828" spans="1:39" ht="15.75" customHeight="1">
      <c r="A828" s="504"/>
      <c r="B828" s="339"/>
      <c r="C828" s="339"/>
      <c r="D828" s="500"/>
      <c r="E828" s="501"/>
      <c r="F828" s="502"/>
      <c r="G828" s="502"/>
      <c r="H828" s="118"/>
      <c r="I828" s="118"/>
      <c r="J828" s="122"/>
      <c r="K828" s="171"/>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52"/>
      <c r="AJ828" s="52"/>
      <c r="AK828" s="52"/>
      <c r="AL828" s="52"/>
      <c r="AM828" s="52"/>
    </row>
    <row r="829" spans="1:39" ht="15.75" customHeight="1">
      <c r="A829" s="504"/>
      <c r="B829" s="339"/>
      <c r="C829" s="339"/>
      <c r="D829" s="500"/>
      <c r="E829" s="501"/>
      <c r="F829" s="502"/>
      <c r="G829" s="502"/>
      <c r="H829" s="118"/>
      <c r="I829" s="118"/>
      <c r="J829" s="122"/>
      <c r="K829" s="171"/>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52"/>
      <c r="AJ829" s="52"/>
      <c r="AK829" s="52"/>
      <c r="AL829" s="52"/>
      <c r="AM829" s="52"/>
    </row>
    <row r="830" spans="1:39" ht="15.75" customHeight="1">
      <c r="A830" s="504"/>
      <c r="B830" s="339"/>
      <c r="C830" s="339"/>
      <c r="D830" s="500"/>
      <c r="E830" s="501"/>
      <c r="F830" s="502"/>
      <c r="G830" s="502"/>
      <c r="H830" s="118"/>
      <c r="I830" s="118"/>
      <c r="J830" s="122"/>
      <c r="K830" s="171"/>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52"/>
      <c r="AJ830" s="52"/>
      <c r="AK830" s="52"/>
      <c r="AL830" s="52"/>
      <c r="AM830" s="52"/>
    </row>
    <row r="831" spans="1:39" ht="15.75" customHeight="1">
      <c r="A831" s="504"/>
      <c r="B831" s="339"/>
      <c r="C831" s="339"/>
      <c r="D831" s="500"/>
      <c r="E831" s="501"/>
      <c r="F831" s="502"/>
      <c r="G831" s="502"/>
      <c r="H831" s="118"/>
      <c r="I831" s="118"/>
      <c r="J831" s="122"/>
      <c r="K831" s="171"/>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52"/>
      <c r="AJ831" s="52"/>
      <c r="AK831" s="52"/>
      <c r="AL831" s="52"/>
      <c r="AM831" s="52"/>
    </row>
    <row r="832" spans="1:39" ht="15.75" customHeight="1">
      <c r="A832" s="504"/>
      <c r="B832" s="339"/>
      <c r="C832" s="339"/>
      <c r="D832" s="500"/>
      <c r="E832" s="501"/>
      <c r="F832" s="502"/>
      <c r="G832" s="502"/>
      <c r="H832" s="118"/>
      <c r="I832" s="118"/>
      <c r="J832" s="122"/>
      <c r="K832" s="171"/>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52"/>
      <c r="AJ832" s="52"/>
      <c r="AK832" s="52"/>
      <c r="AL832" s="52"/>
      <c r="AM832" s="52"/>
    </row>
    <row r="833" spans="1:39" ht="15.75" customHeight="1">
      <c r="A833" s="504"/>
      <c r="B833" s="339"/>
      <c r="C833" s="339"/>
      <c r="D833" s="500"/>
      <c r="E833" s="501"/>
      <c r="F833" s="502"/>
      <c r="G833" s="502"/>
      <c r="H833" s="118"/>
      <c r="I833" s="118"/>
      <c r="J833" s="122"/>
      <c r="K833" s="171"/>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52"/>
      <c r="AJ833" s="52"/>
      <c r="AK833" s="52"/>
      <c r="AL833" s="52"/>
      <c r="AM833" s="52"/>
    </row>
    <row r="834" spans="1:39" ht="15.75" customHeight="1">
      <c r="A834" s="504"/>
      <c r="B834" s="339"/>
      <c r="C834" s="339"/>
      <c r="D834" s="500"/>
      <c r="E834" s="501"/>
      <c r="F834" s="502"/>
      <c r="G834" s="502"/>
      <c r="H834" s="118"/>
      <c r="I834" s="118"/>
      <c r="J834" s="122"/>
      <c r="K834" s="171"/>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52"/>
      <c r="AJ834" s="52"/>
      <c r="AK834" s="52"/>
      <c r="AL834" s="52"/>
      <c r="AM834" s="52"/>
    </row>
    <row r="835" spans="1:39" ht="15.75" customHeight="1">
      <c r="A835" s="504"/>
      <c r="B835" s="339"/>
      <c r="C835" s="339"/>
      <c r="D835" s="500"/>
      <c r="E835" s="501"/>
      <c r="F835" s="502"/>
      <c r="G835" s="502"/>
      <c r="H835" s="118"/>
      <c r="I835" s="118"/>
      <c r="J835" s="122"/>
      <c r="K835" s="171"/>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52"/>
      <c r="AJ835" s="52"/>
      <c r="AK835" s="52"/>
      <c r="AL835" s="52"/>
      <c r="AM835" s="52"/>
    </row>
    <row r="836" spans="1:39" ht="15.75" customHeight="1">
      <c r="A836" s="504"/>
      <c r="B836" s="339"/>
      <c r="C836" s="339"/>
      <c r="D836" s="500"/>
      <c r="E836" s="501"/>
      <c r="F836" s="502"/>
      <c r="G836" s="502"/>
      <c r="H836" s="118"/>
      <c r="I836" s="118"/>
      <c r="J836" s="122"/>
      <c r="K836" s="171"/>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52"/>
      <c r="AJ836" s="52"/>
      <c r="AK836" s="52"/>
      <c r="AL836" s="52"/>
      <c r="AM836" s="52"/>
    </row>
    <row r="837" spans="1:39" ht="15.75" customHeight="1">
      <c r="A837" s="504"/>
      <c r="B837" s="339"/>
      <c r="C837" s="339"/>
      <c r="D837" s="500"/>
      <c r="E837" s="501"/>
      <c r="F837" s="502"/>
      <c r="G837" s="502"/>
      <c r="H837" s="118"/>
      <c r="I837" s="118"/>
      <c r="J837" s="122"/>
      <c r="K837" s="171"/>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52"/>
      <c r="AJ837" s="52"/>
      <c r="AK837" s="52"/>
      <c r="AL837" s="52"/>
      <c r="AM837" s="52"/>
    </row>
    <row r="838" spans="1:39" ht="15.75" customHeight="1">
      <c r="A838" s="504"/>
      <c r="B838" s="339"/>
      <c r="C838" s="339"/>
      <c r="D838" s="500"/>
      <c r="E838" s="501"/>
      <c r="F838" s="502"/>
      <c r="G838" s="502"/>
      <c r="H838" s="118"/>
      <c r="I838" s="118"/>
      <c r="J838" s="122"/>
      <c r="K838" s="171"/>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52"/>
      <c r="AJ838" s="52"/>
      <c r="AK838" s="52"/>
      <c r="AL838" s="52"/>
      <c r="AM838" s="52"/>
    </row>
    <row r="839" spans="1:39" ht="15.75" customHeight="1">
      <c r="A839" s="504"/>
      <c r="B839" s="339"/>
      <c r="C839" s="339"/>
      <c r="D839" s="500"/>
      <c r="E839" s="501"/>
      <c r="F839" s="502"/>
      <c r="G839" s="502"/>
      <c r="H839" s="118"/>
      <c r="I839" s="118"/>
      <c r="J839" s="122"/>
      <c r="K839" s="171"/>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52"/>
      <c r="AJ839" s="52"/>
      <c r="AK839" s="52"/>
      <c r="AL839" s="52"/>
      <c r="AM839" s="52"/>
    </row>
    <row r="840" spans="1:39" ht="15.75" customHeight="1">
      <c r="A840" s="504"/>
      <c r="B840" s="339"/>
      <c r="C840" s="339"/>
      <c r="D840" s="500"/>
      <c r="E840" s="501"/>
      <c r="F840" s="502"/>
      <c r="G840" s="502"/>
      <c r="H840" s="118"/>
      <c r="I840" s="118"/>
      <c r="J840" s="122"/>
      <c r="K840" s="171"/>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52"/>
      <c r="AJ840" s="52"/>
      <c r="AK840" s="52"/>
      <c r="AL840" s="52"/>
      <c r="AM840" s="52"/>
    </row>
    <row r="841" spans="1:39" ht="15.75" customHeight="1">
      <c r="A841" s="504"/>
      <c r="B841" s="339"/>
      <c r="C841" s="339"/>
      <c r="D841" s="500"/>
      <c r="E841" s="501"/>
      <c r="F841" s="502"/>
      <c r="G841" s="502"/>
      <c r="H841" s="118"/>
      <c r="I841" s="118"/>
      <c r="J841" s="122"/>
      <c r="K841" s="171"/>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52"/>
      <c r="AJ841" s="52"/>
      <c r="AK841" s="52"/>
      <c r="AL841" s="52"/>
      <c r="AM841" s="52"/>
    </row>
    <row r="842" spans="1:39" ht="15.75" customHeight="1">
      <c r="A842" s="504"/>
      <c r="B842" s="339"/>
      <c r="C842" s="339"/>
      <c r="D842" s="500"/>
      <c r="E842" s="501"/>
      <c r="F842" s="502"/>
      <c r="G842" s="502"/>
      <c r="H842" s="118"/>
      <c r="I842" s="118"/>
      <c r="J842" s="122"/>
      <c r="K842" s="171"/>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52"/>
      <c r="AJ842" s="52"/>
      <c r="AK842" s="52"/>
      <c r="AL842" s="52"/>
      <c r="AM842" s="52"/>
    </row>
    <row r="843" spans="1:39" ht="15.75" customHeight="1">
      <c r="A843" s="504"/>
      <c r="B843" s="339"/>
      <c r="C843" s="339"/>
      <c r="D843" s="500"/>
      <c r="E843" s="501"/>
      <c r="F843" s="502"/>
      <c r="G843" s="502"/>
      <c r="H843" s="118"/>
      <c r="I843" s="118"/>
      <c r="J843" s="122"/>
      <c r="K843" s="171"/>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52"/>
      <c r="AJ843" s="52"/>
      <c r="AK843" s="52"/>
      <c r="AL843" s="52"/>
      <c r="AM843" s="52"/>
    </row>
    <row r="844" spans="1:39" ht="15.75" customHeight="1">
      <c r="A844" s="504"/>
      <c r="B844" s="339"/>
      <c r="C844" s="339"/>
      <c r="D844" s="500"/>
      <c r="E844" s="501"/>
      <c r="F844" s="502"/>
      <c r="G844" s="502"/>
      <c r="H844" s="118"/>
      <c r="I844" s="118"/>
      <c r="J844" s="122"/>
      <c r="K844" s="171"/>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52"/>
      <c r="AJ844" s="52"/>
      <c r="AK844" s="52"/>
      <c r="AL844" s="52"/>
      <c r="AM844" s="52"/>
    </row>
    <row r="845" spans="1:39" ht="15.75" customHeight="1">
      <c r="A845" s="504"/>
      <c r="B845" s="339"/>
      <c r="C845" s="339"/>
      <c r="D845" s="500"/>
      <c r="E845" s="501"/>
      <c r="F845" s="502"/>
      <c r="G845" s="502"/>
      <c r="H845" s="118"/>
      <c r="I845" s="118"/>
      <c r="J845" s="122"/>
      <c r="K845" s="171"/>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52"/>
      <c r="AJ845" s="52"/>
      <c r="AK845" s="52"/>
      <c r="AL845" s="52"/>
      <c r="AM845" s="52"/>
    </row>
    <row r="846" spans="1:39" ht="15.75" customHeight="1">
      <c r="A846" s="504"/>
      <c r="B846" s="339"/>
      <c r="C846" s="339"/>
      <c r="D846" s="500"/>
      <c r="E846" s="501"/>
      <c r="F846" s="502"/>
      <c r="G846" s="502"/>
      <c r="H846" s="118"/>
      <c r="I846" s="118"/>
      <c r="J846" s="122"/>
      <c r="K846" s="171"/>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52"/>
      <c r="AJ846" s="52"/>
      <c r="AK846" s="52"/>
      <c r="AL846" s="52"/>
      <c r="AM846" s="52"/>
    </row>
    <row r="847" spans="1:39" ht="15.75" customHeight="1">
      <c r="A847" s="504"/>
      <c r="B847" s="339"/>
      <c r="C847" s="339"/>
      <c r="D847" s="500"/>
      <c r="E847" s="501"/>
      <c r="F847" s="502"/>
      <c r="G847" s="502"/>
      <c r="H847" s="118"/>
      <c r="I847" s="118"/>
      <c r="J847" s="122"/>
      <c r="K847" s="171"/>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52"/>
      <c r="AJ847" s="52"/>
      <c r="AK847" s="52"/>
      <c r="AL847" s="52"/>
      <c r="AM847" s="52"/>
    </row>
    <row r="848" spans="1:39" ht="15.75" customHeight="1">
      <c r="A848" s="504"/>
      <c r="B848" s="339"/>
      <c r="C848" s="339"/>
      <c r="D848" s="500"/>
      <c r="E848" s="501"/>
      <c r="F848" s="502"/>
      <c r="G848" s="502"/>
      <c r="H848" s="118"/>
      <c r="I848" s="118"/>
      <c r="J848" s="122"/>
      <c r="K848" s="171"/>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52"/>
      <c r="AJ848" s="52"/>
      <c r="AK848" s="52"/>
      <c r="AL848" s="52"/>
      <c r="AM848" s="52"/>
    </row>
    <row r="849" spans="1:39" ht="15.75" customHeight="1">
      <c r="A849" s="504"/>
      <c r="B849" s="339"/>
      <c r="C849" s="339"/>
      <c r="D849" s="500"/>
      <c r="E849" s="501"/>
      <c r="F849" s="502"/>
      <c r="G849" s="502"/>
      <c r="H849" s="118"/>
      <c r="I849" s="118"/>
      <c r="J849" s="122"/>
      <c r="K849" s="171"/>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52"/>
      <c r="AJ849" s="52"/>
      <c r="AK849" s="52"/>
      <c r="AL849" s="52"/>
      <c r="AM849" s="52"/>
    </row>
    <row r="850" spans="1:39" ht="15.75" customHeight="1">
      <c r="A850" s="504"/>
      <c r="B850" s="339"/>
      <c r="C850" s="339"/>
      <c r="D850" s="500"/>
      <c r="E850" s="501"/>
      <c r="F850" s="502"/>
      <c r="G850" s="502"/>
      <c r="H850" s="118"/>
      <c r="I850" s="118"/>
      <c r="J850" s="122"/>
      <c r="K850" s="171"/>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52"/>
      <c r="AJ850" s="52"/>
      <c r="AK850" s="52"/>
      <c r="AL850" s="52"/>
      <c r="AM850" s="52"/>
    </row>
    <row r="851" spans="1:39" ht="15.75" customHeight="1">
      <c r="A851" s="504"/>
      <c r="B851" s="339"/>
      <c r="C851" s="339"/>
      <c r="D851" s="500"/>
      <c r="E851" s="501"/>
      <c r="F851" s="502"/>
      <c r="G851" s="502"/>
      <c r="H851" s="118"/>
      <c r="I851" s="118"/>
      <c r="J851" s="122"/>
      <c r="K851" s="171"/>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52"/>
      <c r="AJ851" s="52"/>
      <c r="AK851" s="52"/>
      <c r="AL851" s="52"/>
      <c r="AM851" s="52"/>
    </row>
    <row r="852" spans="1:39" ht="15.75" customHeight="1">
      <c r="A852" s="504"/>
      <c r="B852" s="339"/>
      <c r="C852" s="339"/>
      <c r="D852" s="500"/>
      <c r="E852" s="501"/>
      <c r="F852" s="502"/>
      <c r="G852" s="502"/>
      <c r="H852" s="118"/>
      <c r="I852" s="118"/>
      <c r="J852" s="122"/>
      <c r="K852" s="171"/>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52"/>
      <c r="AJ852" s="52"/>
      <c r="AK852" s="52"/>
      <c r="AL852" s="52"/>
      <c r="AM852" s="52"/>
    </row>
    <row r="853" spans="1:39" ht="15.75" customHeight="1">
      <c r="A853" s="504"/>
      <c r="B853" s="339"/>
      <c r="C853" s="339"/>
      <c r="D853" s="500"/>
      <c r="E853" s="501"/>
      <c r="F853" s="502"/>
      <c r="G853" s="502"/>
      <c r="H853" s="118"/>
      <c r="I853" s="118"/>
      <c r="J853" s="122"/>
      <c r="K853" s="171"/>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52"/>
      <c r="AJ853" s="52"/>
      <c r="AK853" s="52"/>
      <c r="AL853" s="52"/>
      <c r="AM853" s="52"/>
    </row>
    <row r="854" spans="1:39" ht="15.75" customHeight="1">
      <c r="A854" s="504"/>
      <c r="B854" s="339"/>
      <c r="C854" s="339"/>
      <c r="D854" s="500"/>
      <c r="E854" s="501"/>
      <c r="F854" s="502"/>
      <c r="G854" s="502"/>
      <c r="H854" s="118"/>
      <c r="I854" s="118"/>
      <c r="J854" s="122"/>
      <c r="K854" s="171"/>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52"/>
      <c r="AJ854" s="52"/>
      <c r="AK854" s="52"/>
      <c r="AL854" s="52"/>
      <c r="AM854" s="52"/>
    </row>
    <row r="855" spans="1:39" ht="15.75" customHeight="1">
      <c r="A855" s="504"/>
      <c r="B855" s="339"/>
      <c r="C855" s="339"/>
      <c r="D855" s="500"/>
      <c r="E855" s="501"/>
      <c r="F855" s="502"/>
      <c r="G855" s="502"/>
      <c r="H855" s="118"/>
      <c r="I855" s="118"/>
      <c r="J855" s="122"/>
      <c r="K855" s="171"/>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52"/>
      <c r="AJ855" s="52"/>
      <c r="AK855" s="52"/>
      <c r="AL855" s="52"/>
      <c r="AM855" s="52"/>
    </row>
    <row r="856" spans="1:39" ht="15.75" customHeight="1">
      <c r="A856" s="504"/>
      <c r="B856" s="339"/>
      <c r="C856" s="339"/>
      <c r="D856" s="500"/>
      <c r="E856" s="501"/>
      <c r="F856" s="502"/>
      <c r="G856" s="502"/>
      <c r="H856" s="118"/>
      <c r="I856" s="118"/>
      <c r="J856" s="122"/>
      <c r="K856" s="171"/>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52"/>
      <c r="AJ856" s="52"/>
      <c r="AK856" s="52"/>
      <c r="AL856" s="52"/>
      <c r="AM856" s="52"/>
    </row>
    <row r="857" spans="1:39" ht="15.75" customHeight="1">
      <c r="A857" s="504"/>
      <c r="B857" s="339"/>
      <c r="C857" s="339"/>
      <c r="D857" s="500"/>
      <c r="E857" s="501"/>
      <c r="F857" s="502"/>
      <c r="G857" s="502"/>
      <c r="H857" s="118"/>
      <c r="I857" s="118"/>
      <c r="J857" s="122"/>
      <c r="K857" s="171"/>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52"/>
      <c r="AJ857" s="52"/>
      <c r="AK857" s="52"/>
      <c r="AL857" s="52"/>
      <c r="AM857" s="52"/>
    </row>
    <row r="858" spans="1:39" ht="15.75" customHeight="1">
      <c r="A858" s="504"/>
      <c r="B858" s="339"/>
      <c r="C858" s="339"/>
      <c r="D858" s="500"/>
      <c r="E858" s="501"/>
      <c r="F858" s="502"/>
      <c r="G858" s="502"/>
      <c r="H858" s="118"/>
      <c r="I858" s="118"/>
      <c r="J858" s="122"/>
      <c r="K858" s="171"/>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52"/>
      <c r="AJ858" s="52"/>
      <c r="AK858" s="52"/>
      <c r="AL858" s="52"/>
      <c r="AM858" s="52"/>
    </row>
    <row r="859" spans="1:39" ht="15.75" customHeight="1">
      <c r="A859" s="504"/>
      <c r="B859" s="339"/>
      <c r="C859" s="339"/>
      <c r="D859" s="500"/>
      <c r="E859" s="501"/>
      <c r="F859" s="502"/>
      <c r="G859" s="502"/>
      <c r="H859" s="118"/>
      <c r="I859" s="118"/>
      <c r="J859" s="122"/>
      <c r="K859" s="171"/>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52"/>
      <c r="AJ859" s="52"/>
      <c r="AK859" s="52"/>
      <c r="AL859" s="52"/>
      <c r="AM859" s="52"/>
    </row>
    <row r="860" spans="1:39" ht="15.75" customHeight="1">
      <c r="A860" s="504"/>
      <c r="B860" s="339"/>
      <c r="C860" s="339"/>
      <c r="D860" s="500"/>
      <c r="E860" s="501"/>
      <c r="F860" s="502"/>
      <c r="G860" s="502"/>
      <c r="H860" s="118"/>
      <c r="I860" s="118"/>
      <c r="J860" s="122"/>
      <c r="K860" s="171"/>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52"/>
      <c r="AJ860" s="52"/>
      <c r="AK860" s="52"/>
      <c r="AL860" s="52"/>
      <c r="AM860" s="52"/>
    </row>
    <row r="861" spans="1:39" ht="15.75" customHeight="1">
      <c r="A861" s="504"/>
      <c r="B861" s="339"/>
      <c r="C861" s="339"/>
      <c r="D861" s="500"/>
      <c r="E861" s="501"/>
      <c r="F861" s="502"/>
      <c r="G861" s="502"/>
      <c r="H861" s="118"/>
      <c r="I861" s="118"/>
      <c r="J861" s="122"/>
      <c r="K861" s="171"/>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52"/>
      <c r="AJ861" s="52"/>
      <c r="AK861" s="52"/>
      <c r="AL861" s="52"/>
      <c r="AM861" s="52"/>
    </row>
    <row r="862" spans="1:39" ht="15.75" customHeight="1">
      <c r="A862" s="504"/>
      <c r="B862" s="339"/>
      <c r="C862" s="339"/>
      <c r="D862" s="500"/>
      <c r="E862" s="501"/>
      <c r="F862" s="502"/>
      <c r="G862" s="502"/>
      <c r="H862" s="118"/>
      <c r="I862" s="118"/>
      <c r="J862" s="122"/>
      <c r="K862" s="171"/>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52"/>
      <c r="AJ862" s="52"/>
      <c r="AK862" s="52"/>
      <c r="AL862" s="52"/>
      <c r="AM862" s="52"/>
    </row>
    <row r="863" spans="1:39" ht="15.75" customHeight="1">
      <c r="A863" s="504"/>
      <c r="B863" s="339"/>
      <c r="C863" s="339"/>
      <c r="D863" s="500"/>
      <c r="E863" s="501"/>
      <c r="F863" s="502"/>
      <c r="G863" s="502"/>
      <c r="H863" s="118"/>
      <c r="I863" s="118"/>
      <c r="J863" s="122"/>
      <c r="K863" s="171"/>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52"/>
      <c r="AJ863" s="52"/>
      <c r="AK863" s="52"/>
      <c r="AL863" s="52"/>
      <c r="AM863" s="52"/>
    </row>
    <row r="864" spans="1:39" ht="15.75" customHeight="1">
      <c r="A864" s="504"/>
      <c r="B864" s="339"/>
      <c r="C864" s="339"/>
      <c r="D864" s="500"/>
      <c r="E864" s="501"/>
      <c r="F864" s="502"/>
      <c r="G864" s="502"/>
      <c r="H864" s="118"/>
      <c r="I864" s="118"/>
      <c r="J864" s="122"/>
      <c r="K864" s="171"/>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52"/>
      <c r="AJ864" s="52"/>
      <c r="AK864" s="52"/>
      <c r="AL864" s="52"/>
      <c r="AM864" s="52"/>
    </row>
    <row r="865" spans="1:39" ht="15.75" customHeight="1">
      <c r="A865" s="504"/>
      <c r="B865" s="339"/>
      <c r="C865" s="339"/>
      <c r="D865" s="500"/>
      <c r="E865" s="501"/>
      <c r="F865" s="502"/>
      <c r="G865" s="502"/>
      <c r="H865" s="118"/>
      <c r="I865" s="118"/>
      <c r="J865" s="122"/>
      <c r="K865" s="171"/>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52"/>
      <c r="AJ865" s="52"/>
      <c r="AK865" s="52"/>
      <c r="AL865" s="52"/>
      <c r="AM865" s="52"/>
    </row>
    <row r="866" spans="1:39" ht="15.75" customHeight="1">
      <c r="A866" s="504"/>
      <c r="B866" s="339"/>
      <c r="C866" s="339"/>
      <c r="D866" s="500"/>
      <c r="E866" s="501"/>
      <c r="F866" s="502"/>
      <c r="G866" s="502"/>
      <c r="H866" s="118"/>
      <c r="I866" s="118"/>
      <c r="J866" s="122"/>
      <c r="K866" s="171"/>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52"/>
      <c r="AJ866" s="52"/>
      <c r="AK866" s="52"/>
      <c r="AL866" s="52"/>
      <c r="AM866" s="52"/>
    </row>
    <row r="867" spans="1:39" ht="15.75" customHeight="1">
      <c r="A867" s="504"/>
      <c r="B867" s="339"/>
      <c r="C867" s="339"/>
      <c r="D867" s="500"/>
      <c r="E867" s="501"/>
      <c r="F867" s="502"/>
      <c r="G867" s="502"/>
      <c r="H867" s="118"/>
      <c r="I867" s="118"/>
      <c r="J867" s="122"/>
      <c r="K867" s="171"/>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52"/>
      <c r="AJ867" s="52"/>
      <c r="AK867" s="52"/>
      <c r="AL867" s="52"/>
      <c r="AM867" s="52"/>
    </row>
    <row r="868" spans="1:39" ht="15.75" customHeight="1">
      <c r="A868" s="504"/>
      <c r="B868" s="339"/>
      <c r="C868" s="339"/>
      <c r="D868" s="500"/>
      <c r="E868" s="501"/>
      <c r="F868" s="502"/>
      <c r="G868" s="502"/>
      <c r="H868" s="118"/>
      <c r="I868" s="118"/>
      <c r="J868" s="122"/>
      <c r="K868" s="171"/>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52"/>
      <c r="AJ868" s="52"/>
      <c r="AK868" s="52"/>
      <c r="AL868" s="52"/>
      <c r="AM868" s="52"/>
    </row>
    <row r="869" spans="1:39" ht="15.75" customHeight="1">
      <c r="A869" s="504"/>
      <c r="B869" s="339"/>
      <c r="C869" s="339"/>
      <c r="D869" s="500"/>
      <c r="E869" s="501"/>
      <c r="F869" s="502"/>
      <c r="G869" s="502"/>
      <c r="H869" s="118"/>
      <c r="I869" s="118"/>
      <c r="J869" s="122"/>
      <c r="K869" s="171"/>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52"/>
      <c r="AJ869" s="52"/>
      <c r="AK869" s="52"/>
      <c r="AL869" s="52"/>
      <c r="AM869" s="52"/>
    </row>
    <row r="870" spans="1:39" ht="15.75" customHeight="1">
      <c r="A870" s="504"/>
      <c r="B870" s="339"/>
      <c r="C870" s="339"/>
      <c r="D870" s="500"/>
      <c r="E870" s="501"/>
      <c r="F870" s="502"/>
      <c r="G870" s="502"/>
      <c r="H870" s="118"/>
      <c r="I870" s="118"/>
      <c r="J870" s="122"/>
      <c r="K870" s="171"/>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52"/>
      <c r="AJ870" s="52"/>
      <c r="AK870" s="52"/>
      <c r="AL870" s="52"/>
      <c r="AM870" s="52"/>
    </row>
    <row r="871" spans="1:39" ht="15.75" customHeight="1">
      <c r="A871" s="504"/>
      <c r="B871" s="339"/>
      <c r="C871" s="339"/>
      <c r="D871" s="500"/>
      <c r="E871" s="501"/>
      <c r="F871" s="502"/>
      <c r="G871" s="502"/>
      <c r="H871" s="118"/>
      <c r="I871" s="118"/>
      <c r="J871" s="122"/>
      <c r="K871" s="171"/>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52"/>
      <c r="AJ871" s="52"/>
      <c r="AK871" s="52"/>
      <c r="AL871" s="52"/>
      <c r="AM871" s="52"/>
    </row>
    <row r="872" spans="1:39" ht="15.75" customHeight="1">
      <c r="A872" s="504"/>
      <c r="B872" s="339"/>
      <c r="C872" s="339"/>
      <c r="D872" s="500"/>
      <c r="E872" s="501"/>
      <c r="F872" s="502"/>
      <c r="G872" s="502"/>
      <c r="H872" s="118"/>
      <c r="I872" s="118"/>
      <c r="J872" s="122"/>
      <c r="K872" s="171"/>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52"/>
      <c r="AJ872" s="52"/>
      <c r="AK872" s="52"/>
      <c r="AL872" s="52"/>
      <c r="AM872" s="52"/>
    </row>
    <row r="873" spans="1:39" ht="15.75" customHeight="1">
      <c r="A873" s="504"/>
      <c r="B873" s="339"/>
      <c r="C873" s="339"/>
      <c r="D873" s="500"/>
      <c r="E873" s="501"/>
      <c r="F873" s="502"/>
      <c r="G873" s="502"/>
      <c r="H873" s="118"/>
      <c r="I873" s="118"/>
      <c r="J873" s="122"/>
      <c r="K873" s="171"/>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52"/>
      <c r="AJ873" s="52"/>
      <c r="AK873" s="52"/>
      <c r="AL873" s="52"/>
      <c r="AM873" s="52"/>
    </row>
    <row r="874" spans="1:39" ht="15.75" customHeight="1">
      <c r="A874" s="504"/>
      <c r="B874" s="339"/>
      <c r="C874" s="339"/>
      <c r="D874" s="500"/>
      <c r="E874" s="501"/>
      <c r="F874" s="502"/>
      <c r="G874" s="502"/>
      <c r="H874" s="118"/>
      <c r="I874" s="118"/>
      <c r="J874" s="122"/>
      <c r="K874" s="171"/>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52"/>
      <c r="AJ874" s="52"/>
      <c r="AK874" s="52"/>
      <c r="AL874" s="52"/>
      <c r="AM874" s="52"/>
    </row>
    <row r="875" spans="1:39" ht="15.75" customHeight="1">
      <c r="A875" s="504"/>
      <c r="B875" s="339"/>
      <c r="C875" s="339"/>
      <c r="D875" s="500"/>
      <c r="E875" s="501"/>
      <c r="F875" s="502"/>
      <c r="G875" s="502"/>
      <c r="H875" s="118"/>
      <c r="I875" s="118"/>
      <c r="J875" s="122"/>
      <c r="K875" s="171"/>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52"/>
      <c r="AJ875" s="52"/>
      <c r="AK875" s="52"/>
      <c r="AL875" s="52"/>
      <c r="AM875" s="52"/>
    </row>
    <row r="876" spans="1:39" ht="15.75" customHeight="1">
      <c r="A876" s="504"/>
      <c r="B876" s="339"/>
      <c r="C876" s="339"/>
      <c r="D876" s="500"/>
      <c r="E876" s="501"/>
      <c r="F876" s="502"/>
      <c r="G876" s="502"/>
      <c r="H876" s="118"/>
      <c r="I876" s="118"/>
      <c r="J876" s="122"/>
      <c r="K876" s="171"/>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52"/>
      <c r="AJ876" s="52"/>
      <c r="AK876" s="52"/>
      <c r="AL876" s="52"/>
      <c r="AM876" s="52"/>
    </row>
    <row r="877" spans="1:39" ht="15.75" customHeight="1">
      <c r="A877" s="504"/>
      <c r="B877" s="339"/>
      <c r="C877" s="339"/>
      <c r="D877" s="500"/>
      <c r="E877" s="501"/>
      <c r="F877" s="502"/>
      <c r="G877" s="502"/>
      <c r="H877" s="118"/>
      <c r="I877" s="118"/>
      <c r="J877" s="122"/>
      <c r="K877" s="171"/>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52"/>
      <c r="AJ877" s="52"/>
      <c r="AK877" s="52"/>
      <c r="AL877" s="52"/>
      <c r="AM877" s="52"/>
    </row>
    <row r="878" spans="1:39" ht="15.75" customHeight="1">
      <c r="A878" s="504"/>
      <c r="B878" s="339"/>
      <c r="C878" s="339"/>
      <c r="D878" s="500"/>
      <c r="E878" s="501"/>
      <c r="F878" s="502"/>
      <c r="G878" s="502"/>
      <c r="H878" s="118"/>
      <c r="I878" s="118"/>
      <c r="J878" s="122"/>
      <c r="K878" s="171"/>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52"/>
      <c r="AJ878" s="52"/>
      <c r="AK878" s="52"/>
      <c r="AL878" s="52"/>
      <c r="AM878" s="52"/>
    </row>
    <row r="879" spans="1:39" ht="15.75" customHeight="1">
      <c r="A879" s="504"/>
      <c r="B879" s="339"/>
      <c r="C879" s="339"/>
      <c r="D879" s="500"/>
      <c r="E879" s="501"/>
      <c r="F879" s="502"/>
      <c r="G879" s="502"/>
      <c r="H879" s="118"/>
      <c r="I879" s="118"/>
      <c r="J879" s="122"/>
      <c r="K879" s="171"/>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52"/>
      <c r="AJ879" s="52"/>
      <c r="AK879" s="52"/>
      <c r="AL879" s="52"/>
      <c r="AM879" s="52"/>
    </row>
    <row r="880" spans="1:39" ht="15.75" customHeight="1">
      <c r="A880" s="504"/>
      <c r="B880" s="339"/>
      <c r="C880" s="339"/>
      <c r="D880" s="500"/>
      <c r="E880" s="501"/>
      <c r="F880" s="502"/>
      <c r="G880" s="502"/>
      <c r="H880" s="118"/>
      <c r="I880" s="118"/>
      <c r="J880" s="122"/>
      <c r="K880" s="171"/>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52"/>
      <c r="AJ880" s="52"/>
      <c r="AK880" s="52"/>
      <c r="AL880" s="52"/>
      <c r="AM880" s="52"/>
    </row>
    <row r="881" spans="1:39" ht="15.75" customHeight="1">
      <c r="A881" s="504"/>
      <c r="B881" s="339"/>
      <c r="C881" s="339"/>
      <c r="D881" s="500"/>
      <c r="E881" s="501"/>
      <c r="F881" s="502"/>
      <c r="G881" s="502"/>
      <c r="H881" s="118"/>
      <c r="I881" s="118"/>
      <c r="J881" s="122"/>
      <c r="K881" s="171"/>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52"/>
      <c r="AJ881" s="52"/>
      <c r="AK881" s="52"/>
      <c r="AL881" s="52"/>
      <c r="AM881" s="52"/>
    </row>
    <row r="882" spans="1:39" ht="15.75" customHeight="1">
      <c r="A882" s="504"/>
      <c r="B882" s="339"/>
      <c r="C882" s="339"/>
      <c r="D882" s="500"/>
      <c r="E882" s="501"/>
      <c r="F882" s="502"/>
      <c r="G882" s="502"/>
      <c r="H882" s="118"/>
      <c r="I882" s="118"/>
      <c r="J882" s="122"/>
      <c r="K882" s="171"/>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52"/>
      <c r="AJ882" s="52"/>
      <c r="AK882" s="52"/>
      <c r="AL882" s="52"/>
      <c r="AM882" s="52"/>
    </row>
    <row r="883" spans="1:39" ht="15.75" customHeight="1">
      <c r="A883" s="504"/>
      <c r="B883" s="339"/>
      <c r="C883" s="339"/>
      <c r="D883" s="500"/>
      <c r="E883" s="501"/>
      <c r="F883" s="502"/>
      <c r="G883" s="502"/>
      <c r="H883" s="118"/>
      <c r="I883" s="118"/>
      <c r="J883" s="122"/>
      <c r="K883" s="171"/>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52"/>
      <c r="AJ883" s="52"/>
      <c r="AK883" s="52"/>
      <c r="AL883" s="52"/>
      <c r="AM883" s="52"/>
    </row>
    <row r="884" spans="1:39" ht="15.75" customHeight="1">
      <c r="A884" s="504"/>
      <c r="B884" s="339"/>
      <c r="C884" s="339"/>
      <c r="D884" s="500"/>
      <c r="E884" s="501"/>
      <c r="F884" s="502"/>
      <c r="G884" s="502"/>
      <c r="H884" s="118"/>
      <c r="I884" s="118"/>
      <c r="J884" s="122"/>
      <c r="K884" s="171"/>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52"/>
      <c r="AJ884" s="52"/>
      <c r="AK884" s="52"/>
      <c r="AL884" s="52"/>
      <c r="AM884" s="52"/>
    </row>
    <row r="885" spans="1:39" ht="15.75" customHeight="1">
      <c r="A885" s="504"/>
      <c r="B885" s="339"/>
      <c r="C885" s="339"/>
      <c r="D885" s="500"/>
      <c r="E885" s="501"/>
      <c r="F885" s="502"/>
      <c r="G885" s="502"/>
      <c r="H885" s="118"/>
      <c r="I885" s="118"/>
      <c r="J885" s="122"/>
      <c r="K885" s="171"/>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52"/>
      <c r="AJ885" s="52"/>
      <c r="AK885" s="52"/>
      <c r="AL885" s="52"/>
      <c r="AM885" s="52"/>
    </row>
    <row r="886" spans="1:39" ht="15.75" customHeight="1">
      <c r="A886" s="504"/>
      <c r="B886" s="339"/>
      <c r="C886" s="339"/>
      <c r="D886" s="500"/>
      <c r="E886" s="501"/>
      <c r="F886" s="502"/>
      <c r="G886" s="502"/>
      <c r="H886" s="118"/>
      <c r="I886" s="118"/>
      <c r="J886" s="122"/>
      <c r="K886" s="171"/>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52"/>
      <c r="AJ886" s="52"/>
      <c r="AK886" s="52"/>
      <c r="AL886" s="52"/>
      <c r="AM886" s="52"/>
    </row>
    <row r="887" spans="1:39" ht="15.75" customHeight="1">
      <c r="A887" s="504"/>
      <c r="B887" s="339"/>
      <c r="C887" s="339"/>
      <c r="D887" s="500"/>
      <c r="E887" s="501"/>
      <c r="F887" s="502"/>
      <c r="G887" s="502"/>
      <c r="H887" s="118"/>
      <c r="I887" s="118"/>
      <c r="J887" s="122"/>
      <c r="K887" s="171"/>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52"/>
      <c r="AJ887" s="52"/>
      <c r="AK887" s="52"/>
      <c r="AL887" s="52"/>
      <c r="AM887" s="52"/>
    </row>
    <row r="888" spans="1:39" ht="15.75" customHeight="1">
      <c r="A888" s="504"/>
      <c r="B888" s="339"/>
      <c r="C888" s="339"/>
      <c r="D888" s="500"/>
      <c r="E888" s="501"/>
      <c r="F888" s="502"/>
      <c r="G888" s="502"/>
      <c r="H888" s="118"/>
      <c r="I888" s="118"/>
      <c r="J888" s="122"/>
      <c r="K888" s="171"/>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52"/>
      <c r="AJ888" s="52"/>
      <c r="AK888" s="52"/>
      <c r="AL888" s="52"/>
      <c r="AM888" s="52"/>
    </row>
    <row r="889" spans="1:39" ht="15.75" customHeight="1">
      <c r="A889" s="504"/>
      <c r="B889" s="339"/>
      <c r="C889" s="339"/>
      <c r="D889" s="500"/>
      <c r="E889" s="501"/>
      <c r="F889" s="502"/>
      <c r="G889" s="502"/>
      <c r="H889" s="118"/>
      <c r="I889" s="118"/>
      <c r="J889" s="122"/>
      <c r="K889" s="171"/>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52"/>
      <c r="AJ889" s="52"/>
      <c r="AK889" s="52"/>
      <c r="AL889" s="52"/>
      <c r="AM889" s="52"/>
    </row>
    <row r="890" spans="1:39" ht="15.75" customHeight="1">
      <c r="A890" s="504"/>
      <c r="B890" s="339"/>
      <c r="C890" s="339"/>
      <c r="D890" s="500"/>
      <c r="E890" s="501"/>
      <c r="F890" s="502"/>
      <c r="G890" s="502"/>
      <c r="H890" s="118"/>
      <c r="I890" s="118"/>
      <c r="J890" s="122"/>
      <c r="K890" s="171"/>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52"/>
      <c r="AJ890" s="52"/>
      <c r="AK890" s="52"/>
      <c r="AL890" s="52"/>
      <c r="AM890" s="52"/>
    </row>
    <row r="891" spans="1:39" ht="15.75" customHeight="1">
      <c r="A891" s="504"/>
      <c r="B891" s="339"/>
      <c r="C891" s="339"/>
      <c r="D891" s="500"/>
      <c r="E891" s="501"/>
      <c r="F891" s="502"/>
      <c r="G891" s="502"/>
      <c r="H891" s="118"/>
      <c r="I891" s="118"/>
      <c r="J891" s="122"/>
      <c r="K891" s="171"/>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52"/>
      <c r="AJ891" s="52"/>
      <c r="AK891" s="52"/>
      <c r="AL891" s="52"/>
      <c r="AM891" s="52"/>
    </row>
    <row r="892" spans="1:39" ht="15.75" customHeight="1">
      <c r="A892" s="504"/>
      <c r="B892" s="339"/>
      <c r="C892" s="339"/>
      <c r="D892" s="500"/>
      <c r="E892" s="501"/>
      <c r="F892" s="502"/>
      <c r="G892" s="502"/>
      <c r="H892" s="118"/>
      <c r="I892" s="118"/>
      <c r="J892" s="122"/>
      <c r="K892" s="171"/>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52"/>
      <c r="AJ892" s="52"/>
      <c r="AK892" s="52"/>
      <c r="AL892" s="52"/>
      <c r="AM892" s="52"/>
    </row>
    <row r="893" spans="1:39" ht="15.75" customHeight="1">
      <c r="A893" s="504"/>
      <c r="B893" s="339"/>
      <c r="C893" s="339"/>
      <c r="D893" s="500"/>
      <c r="E893" s="501"/>
      <c r="F893" s="502"/>
      <c r="G893" s="502"/>
      <c r="H893" s="118"/>
      <c r="I893" s="118"/>
      <c r="J893" s="122"/>
      <c r="K893" s="171"/>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52"/>
      <c r="AJ893" s="52"/>
      <c r="AK893" s="52"/>
      <c r="AL893" s="52"/>
      <c r="AM893" s="52"/>
    </row>
    <row r="894" spans="1:39" ht="15.75" customHeight="1">
      <c r="A894" s="504"/>
      <c r="B894" s="339"/>
      <c r="C894" s="339"/>
      <c r="D894" s="500"/>
      <c r="E894" s="501"/>
      <c r="F894" s="502"/>
      <c r="G894" s="502"/>
      <c r="H894" s="118"/>
      <c r="I894" s="118"/>
      <c r="J894" s="122"/>
      <c r="K894" s="171"/>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52"/>
      <c r="AJ894" s="52"/>
      <c r="AK894" s="52"/>
      <c r="AL894" s="52"/>
      <c r="AM894" s="52"/>
    </row>
    <row r="895" spans="1:39" ht="15.75" customHeight="1">
      <c r="A895" s="504"/>
      <c r="B895" s="339"/>
      <c r="C895" s="339"/>
      <c r="D895" s="500"/>
      <c r="E895" s="501"/>
      <c r="F895" s="502"/>
      <c r="G895" s="502"/>
      <c r="H895" s="118"/>
      <c r="I895" s="118"/>
      <c r="J895" s="122"/>
      <c r="K895" s="171"/>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52"/>
      <c r="AJ895" s="52"/>
      <c r="AK895" s="52"/>
      <c r="AL895" s="52"/>
      <c r="AM895" s="52"/>
    </row>
    <row r="896" spans="1:39" ht="15.75" customHeight="1">
      <c r="A896" s="504"/>
      <c r="B896" s="339"/>
      <c r="C896" s="339"/>
      <c r="D896" s="500"/>
      <c r="E896" s="501"/>
      <c r="F896" s="502"/>
      <c r="G896" s="502"/>
      <c r="H896" s="118"/>
      <c r="I896" s="118"/>
      <c r="J896" s="122"/>
      <c r="K896" s="171"/>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52"/>
      <c r="AJ896" s="52"/>
      <c r="AK896" s="52"/>
      <c r="AL896" s="52"/>
      <c r="AM896" s="52"/>
    </row>
    <row r="897" spans="1:39" ht="15.75" customHeight="1">
      <c r="A897" s="504"/>
      <c r="B897" s="339"/>
      <c r="C897" s="339"/>
      <c r="D897" s="500"/>
      <c r="E897" s="501"/>
      <c r="F897" s="502"/>
      <c r="G897" s="502"/>
      <c r="H897" s="118"/>
      <c r="I897" s="118"/>
      <c r="J897" s="122"/>
      <c r="K897" s="171"/>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52"/>
      <c r="AJ897" s="52"/>
      <c r="AK897" s="52"/>
      <c r="AL897" s="52"/>
      <c r="AM897" s="52"/>
    </row>
    <row r="898" spans="1:39" ht="15.75" customHeight="1">
      <c r="A898" s="504"/>
      <c r="B898" s="339"/>
      <c r="C898" s="339"/>
      <c r="D898" s="500"/>
      <c r="E898" s="501"/>
      <c r="F898" s="502"/>
      <c r="G898" s="502"/>
      <c r="H898" s="118"/>
      <c r="I898" s="118"/>
      <c r="J898" s="122"/>
      <c r="K898" s="171"/>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52"/>
      <c r="AJ898" s="52"/>
      <c r="AK898" s="52"/>
      <c r="AL898" s="52"/>
      <c r="AM898" s="52"/>
    </row>
    <row r="899" spans="1:39" ht="15.75" customHeight="1">
      <c r="A899" s="504"/>
      <c r="B899" s="339"/>
      <c r="C899" s="339"/>
      <c r="D899" s="500"/>
      <c r="E899" s="501"/>
      <c r="F899" s="502"/>
      <c r="G899" s="502"/>
      <c r="H899" s="118"/>
      <c r="I899" s="118"/>
      <c r="J899" s="122"/>
      <c r="K899" s="171"/>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52"/>
      <c r="AJ899" s="52"/>
      <c r="AK899" s="52"/>
      <c r="AL899" s="52"/>
      <c r="AM899" s="52"/>
    </row>
    <row r="900" spans="1:39" ht="15.75" customHeight="1">
      <c r="A900" s="504"/>
      <c r="B900" s="339"/>
      <c r="C900" s="339"/>
      <c r="D900" s="500"/>
      <c r="E900" s="501"/>
      <c r="F900" s="502"/>
      <c r="G900" s="502"/>
      <c r="H900" s="118"/>
      <c r="I900" s="118"/>
      <c r="J900" s="122"/>
      <c r="K900" s="171"/>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52"/>
      <c r="AJ900" s="52"/>
      <c r="AK900" s="52"/>
      <c r="AL900" s="52"/>
      <c r="AM900" s="52"/>
    </row>
    <row r="901" spans="1:39" ht="15.75" customHeight="1">
      <c r="A901" s="504"/>
      <c r="B901" s="339"/>
      <c r="C901" s="339"/>
      <c r="D901" s="500"/>
      <c r="E901" s="501"/>
      <c r="F901" s="502"/>
      <c r="G901" s="502"/>
      <c r="H901" s="118"/>
      <c r="I901" s="118"/>
      <c r="J901" s="122"/>
      <c r="K901" s="171"/>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52"/>
      <c r="AJ901" s="52"/>
      <c r="AK901" s="52"/>
      <c r="AL901" s="52"/>
      <c r="AM901" s="52"/>
    </row>
    <row r="902" spans="1:39" ht="15.75" customHeight="1">
      <c r="A902" s="504"/>
      <c r="B902" s="339"/>
      <c r="C902" s="339"/>
      <c r="D902" s="500"/>
      <c r="E902" s="501"/>
      <c r="F902" s="502"/>
      <c r="G902" s="502"/>
      <c r="H902" s="118"/>
      <c r="I902" s="118"/>
      <c r="J902" s="122"/>
      <c r="K902" s="171"/>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52"/>
      <c r="AJ902" s="52"/>
      <c r="AK902" s="52"/>
      <c r="AL902" s="52"/>
      <c r="AM902" s="52"/>
    </row>
    <row r="903" spans="1:39" ht="15.75" customHeight="1">
      <c r="A903" s="504"/>
      <c r="B903" s="339"/>
      <c r="C903" s="339"/>
      <c r="D903" s="500"/>
      <c r="E903" s="501"/>
      <c r="F903" s="502"/>
      <c r="G903" s="502"/>
      <c r="H903" s="118"/>
      <c r="I903" s="118"/>
      <c r="J903" s="122"/>
      <c r="K903" s="171"/>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52"/>
      <c r="AJ903" s="52"/>
      <c r="AK903" s="52"/>
      <c r="AL903" s="52"/>
      <c r="AM903" s="52"/>
    </row>
    <row r="904" spans="1:39" ht="15.75" customHeight="1">
      <c r="A904" s="504"/>
      <c r="B904" s="339"/>
      <c r="C904" s="339"/>
      <c r="D904" s="500"/>
      <c r="E904" s="501"/>
      <c r="F904" s="502"/>
      <c r="G904" s="502"/>
      <c r="H904" s="118"/>
      <c r="I904" s="118"/>
      <c r="J904" s="122"/>
      <c r="K904" s="171"/>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52"/>
      <c r="AJ904" s="52"/>
      <c r="AK904" s="52"/>
      <c r="AL904" s="52"/>
      <c r="AM904" s="52"/>
    </row>
    <row r="905" spans="1:39" ht="15.75" customHeight="1">
      <c r="A905" s="504"/>
      <c r="B905" s="339"/>
      <c r="C905" s="339"/>
      <c r="D905" s="500"/>
      <c r="E905" s="501"/>
      <c r="F905" s="502"/>
      <c r="G905" s="502"/>
      <c r="H905" s="118"/>
      <c r="I905" s="118"/>
      <c r="J905" s="122"/>
      <c r="K905" s="171"/>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52"/>
      <c r="AJ905" s="52"/>
      <c r="AK905" s="52"/>
      <c r="AL905" s="52"/>
      <c r="AM905" s="52"/>
    </row>
    <row r="906" spans="1:39" ht="15.75" customHeight="1">
      <c r="A906" s="504"/>
      <c r="B906" s="339"/>
      <c r="C906" s="339"/>
      <c r="D906" s="500"/>
      <c r="E906" s="501"/>
      <c r="F906" s="502"/>
      <c r="G906" s="502"/>
      <c r="H906" s="118"/>
      <c r="I906" s="118"/>
      <c r="J906" s="122"/>
      <c r="K906" s="171"/>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52"/>
      <c r="AJ906" s="52"/>
      <c r="AK906" s="52"/>
      <c r="AL906" s="52"/>
      <c r="AM906" s="52"/>
    </row>
    <row r="907" spans="1:39" ht="15.75" customHeight="1">
      <c r="A907" s="504"/>
      <c r="B907" s="339"/>
      <c r="C907" s="339"/>
      <c r="D907" s="500"/>
      <c r="E907" s="501"/>
      <c r="F907" s="502"/>
      <c r="G907" s="502"/>
      <c r="H907" s="118"/>
      <c r="I907" s="118"/>
      <c r="J907" s="122"/>
      <c r="K907" s="171"/>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52"/>
      <c r="AJ907" s="52"/>
      <c r="AK907" s="52"/>
      <c r="AL907" s="52"/>
      <c r="AM907" s="52"/>
    </row>
    <row r="908" spans="1:39" ht="15.75" customHeight="1">
      <c r="A908" s="504"/>
      <c r="B908" s="339"/>
      <c r="C908" s="339"/>
      <c r="D908" s="500"/>
      <c r="E908" s="501"/>
      <c r="F908" s="502"/>
      <c r="G908" s="502"/>
      <c r="H908" s="118"/>
      <c r="I908" s="118"/>
      <c r="J908" s="122"/>
      <c r="K908" s="171"/>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52"/>
      <c r="AJ908" s="52"/>
      <c r="AK908" s="52"/>
      <c r="AL908" s="52"/>
      <c r="AM908" s="52"/>
    </row>
    <row r="909" spans="1:39" ht="15.75" customHeight="1">
      <c r="A909" s="504"/>
      <c r="B909" s="339"/>
      <c r="C909" s="339"/>
      <c r="D909" s="500"/>
      <c r="E909" s="501"/>
      <c r="F909" s="502"/>
      <c r="G909" s="502"/>
      <c r="H909" s="118"/>
      <c r="I909" s="118"/>
      <c r="J909" s="122"/>
      <c r="K909" s="171"/>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52"/>
      <c r="AJ909" s="52"/>
      <c r="AK909" s="52"/>
      <c r="AL909" s="52"/>
      <c r="AM909" s="52"/>
    </row>
    <row r="910" spans="1:39" ht="15.75" customHeight="1">
      <c r="A910" s="504"/>
      <c r="B910" s="339"/>
      <c r="C910" s="339"/>
      <c r="D910" s="500"/>
      <c r="E910" s="501"/>
      <c r="F910" s="502"/>
      <c r="G910" s="502"/>
      <c r="H910" s="118"/>
      <c r="I910" s="118"/>
      <c r="J910" s="122"/>
      <c r="K910" s="171"/>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52"/>
      <c r="AJ910" s="52"/>
      <c r="AK910" s="52"/>
      <c r="AL910" s="52"/>
      <c r="AM910" s="52"/>
    </row>
    <row r="911" spans="1:39" ht="15.75" customHeight="1">
      <c r="A911" s="504"/>
      <c r="B911" s="339"/>
      <c r="C911" s="339"/>
      <c r="D911" s="500"/>
      <c r="E911" s="501"/>
      <c r="F911" s="502"/>
      <c r="G911" s="502"/>
      <c r="H911" s="118"/>
      <c r="I911" s="118"/>
      <c r="J911" s="122"/>
      <c r="K911" s="171"/>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52"/>
      <c r="AJ911" s="52"/>
      <c r="AK911" s="52"/>
      <c r="AL911" s="52"/>
      <c r="AM911" s="52"/>
    </row>
    <row r="912" spans="1:39" ht="15.75" customHeight="1">
      <c r="A912" s="504"/>
      <c r="B912" s="339"/>
      <c r="C912" s="339"/>
      <c r="D912" s="500"/>
      <c r="E912" s="501"/>
      <c r="F912" s="502"/>
      <c r="G912" s="502"/>
      <c r="H912" s="118"/>
      <c r="I912" s="118"/>
      <c r="J912" s="122"/>
      <c r="K912" s="171"/>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52"/>
      <c r="AJ912" s="52"/>
      <c r="AK912" s="52"/>
      <c r="AL912" s="52"/>
      <c r="AM912" s="52"/>
    </row>
    <row r="913" spans="1:39" ht="15.75" customHeight="1">
      <c r="A913" s="504"/>
      <c r="B913" s="339"/>
      <c r="C913" s="339"/>
      <c r="D913" s="500"/>
      <c r="E913" s="501"/>
      <c r="F913" s="502"/>
      <c r="G913" s="502"/>
      <c r="H913" s="118"/>
      <c r="I913" s="118"/>
      <c r="J913" s="122"/>
      <c r="K913" s="171"/>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52"/>
      <c r="AJ913" s="52"/>
      <c r="AK913" s="52"/>
      <c r="AL913" s="52"/>
      <c r="AM913" s="52"/>
    </row>
    <row r="914" spans="1:39" ht="15.75" customHeight="1">
      <c r="A914" s="504"/>
      <c r="B914" s="339"/>
      <c r="C914" s="339"/>
      <c r="D914" s="500"/>
      <c r="E914" s="501"/>
      <c r="F914" s="502"/>
      <c r="G914" s="502"/>
      <c r="H914" s="118"/>
      <c r="I914" s="118"/>
      <c r="J914" s="122"/>
      <c r="K914" s="171"/>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52"/>
      <c r="AJ914" s="52"/>
      <c r="AK914" s="52"/>
      <c r="AL914" s="52"/>
      <c r="AM914" s="52"/>
    </row>
    <row r="915" spans="1:39" ht="15.75" customHeight="1">
      <c r="A915" s="504"/>
      <c r="B915" s="339"/>
      <c r="C915" s="339"/>
      <c r="D915" s="500"/>
      <c r="E915" s="501"/>
      <c r="F915" s="502"/>
      <c r="G915" s="502"/>
      <c r="H915" s="118"/>
      <c r="I915" s="118"/>
      <c r="J915" s="122"/>
      <c r="K915" s="171"/>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52"/>
      <c r="AJ915" s="52"/>
      <c r="AK915" s="52"/>
      <c r="AL915" s="52"/>
      <c r="AM915" s="52"/>
    </row>
    <row r="916" spans="1:39" ht="15.75" customHeight="1">
      <c r="A916" s="504"/>
      <c r="B916" s="339"/>
      <c r="C916" s="339"/>
      <c r="D916" s="500"/>
      <c r="E916" s="501"/>
      <c r="F916" s="502"/>
      <c r="G916" s="502"/>
      <c r="H916" s="118"/>
      <c r="I916" s="118"/>
      <c r="J916" s="122"/>
      <c r="K916" s="171"/>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52"/>
      <c r="AJ916" s="52"/>
      <c r="AK916" s="52"/>
      <c r="AL916" s="52"/>
      <c r="AM916" s="52"/>
    </row>
    <row r="917" spans="1:39" ht="15.75" customHeight="1">
      <c r="A917" s="504"/>
      <c r="B917" s="339"/>
      <c r="C917" s="339"/>
      <c r="D917" s="500"/>
      <c r="E917" s="501"/>
      <c r="F917" s="502"/>
      <c r="G917" s="502"/>
      <c r="H917" s="118"/>
      <c r="I917" s="118"/>
      <c r="J917" s="122"/>
      <c r="K917" s="171"/>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52"/>
      <c r="AJ917" s="52"/>
      <c r="AK917" s="52"/>
      <c r="AL917" s="52"/>
      <c r="AM917" s="52"/>
    </row>
    <row r="918" spans="1:39" ht="15.75" customHeight="1">
      <c r="A918" s="504"/>
      <c r="B918" s="339"/>
      <c r="C918" s="339"/>
      <c r="D918" s="500"/>
      <c r="E918" s="501"/>
      <c r="F918" s="502"/>
      <c r="G918" s="502"/>
      <c r="H918" s="118"/>
      <c r="I918" s="118"/>
      <c r="J918" s="122"/>
      <c r="K918" s="171"/>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52"/>
      <c r="AJ918" s="52"/>
      <c r="AK918" s="52"/>
      <c r="AL918" s="52"/>
      <c r="AM918" s="52"/>
    </row>
    <row r="919" spans="1:39" ht="15.75" customHeight="1">
      <c r="A919" s="504"/>
      <c r="B919" s="339"/>
      <c r="C919" s="339"/>
      <c r="D919" s="500"/>
      <c r="E919" s="501"/>
      <c r="F919" s="502"/>
      <c r="G919" s="502"/>
      <c r="H919" s="118"/>
      <c r="I919" s="118"/>
      <c r="J919" s="122"/>
      <c r="K919" s="171"/>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52"/>
      <c r="AJ919" s="52"/>
      <c r="AK919" s="52"/>
      <c r="AL919" s="52"/>
      <c r="AM919" s="52"/>
    </row>
    <row r="920" spans="1:39" ht="15.75" customHeight="1">
      <c r="A920" s="504"/>
      <c r="B920" s="339"/>
      <c r="C920" s="339"/>
      <c r="D920" s="500"/>
      <c r="E920" s="501"/>
      <c r="F920" s="502"/>
      <c r="G920" s="502"/>
      <c r="H920" s="118"/>
      <c r="I920" s="118"/>
      <c r="J920" s="122"/>
      <c r="K920" s="171"/>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52"/>
      <c r="AJ920" s="52"/>
      <c r="AK920" s="52"/>
      <c r="AL920" s="52"/>
      <c r="AM920" s="52"/>
    </row>
    <row r="921" spans="1:39" ht="15.75" customHeight="1">
      <c r="A921" s="504"/>
      <c r="B921" s="339"/>
      <c r="C921" s="339"/>
      <c r="D921" s="500"/>
      <c r="E921" s="501"/>
      <c r="F921" s="502"/>
      <c r="G921" s="502"/>
      <c r="H921" s="118"/>
      <c r="I921" s="118"/>
      <c r="J921" s="122"/>
      <c r="K921" s="171"/>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52"/>
      <c r="AJ921" s="52"/>
      <c r="AK921" s="52"/>
      <c r="AL921" s="52"/>
      <c r="AM921" s="52"/>
    </row>
    <row r="922" spans="1:39" ht="15.75" customHeight="1">
      <c r="A922" s="504"/>
      <c r="B922" s="339"/>
      <c r="C922" s="339"/>
      <c r="D922" s="500"/>
      <c r="E922" s="501"/>
      <c r="F922" s="502"/>
      <c r="G922" s="502"/>
      <c r="H922" s="118"/>
      <c r="I922" s="118"/>
      <c r="J922" s="122"/>
      <c r="K922" s="171"/>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52"/>
      <c r="AJ922" s="52"/>
      <c r="AK922" s="52"/>
      <c r="AL922" s="52"/>
      <c r="AM922" s="52"/>
    </row>
    <row r="923" spans="1:39" ht="15.75" customHeight="1">
      <c r="A923" s="504"/>
      <c r="B923" s="339"/>
      <c r="C923" s="339"/>
      <c r="D923" s="500"/>
      <c r="E923" s="501"/>
      <c r="F923" s="502"/>
      <c r="G923" s="502"/>
      <c r="H923" s="118"/>
      <c r="I923" s="118"/>
      <c r="J923" s="122"/>
      <c r="K923" s="171"/>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52"/>
      <c r="AJ923" s="52"/>
      <c r="AK923" s="52"/>
      <c r="AL923" s="52"/>
      <c r="AM923" s="52"/>
    </row>
    <row r="924" spans="1:39" ht="15.75" customHeight="1">
      <c r="A924" s="504"/>
      <c r="B924" s="339"/>
      <c r="C924" s="339"/>
      <c r="D924" s="500"/>
      <c r="E924" s="501"/>
      <c r="F924" s="502"/>
      <c r="G924" s="502"/>
      <c r="H924" s="118"/>
      <c r="I924" s="118"/>
      <c r="J924" s="122"/>
      <c r="K924" s="171"/>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52"/>
      <c r="AJ924" s="52"/>
      <c r="AK924" s="52"/>
      <c r="AL924" s="52"/>
      <c r="AM924" s="52"/>
    </row>
    <row r="925" spans="1:39" ht="15.75" customHeight="1">
      <c r="A925" s="504"/>
      <c r="B925" s="339"/>
      <c r="C925" s="339"/>
      <c r="D925" s="500"/>
      <c r="E925" s="501"/>
      <c r="F925" s="502"/>
      <c r="G925" s="502"/>
      <c r="H925" s="118"/>
      <c r="I925" s="118"/>
      <c r="J925" s="122"/>
      <c r="K925" s="171"/>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52"/>
      <c r="AJ925" s="52"/>
      <c r="AK925" s="52"/>
      <c r="AL925" s="52"/>
      <c r="AM925" s="52"/>
    </row>
    <row r="926" spans="1:39" ht="15.75" customHeight="1">
      <c r="A926" s="504"/>
      <c r="B926" s="339"/>
      <c r="C926" s="339"/>
      <c r="D926" s="500"/>
      <c r="E926" s="501"/>
      <c r="F926" s="502"/>
      <c r="G926" s="502"/>
      <c r="H926" s="118"/>
      <c r="I926" s="118"/>
      <c r="J926" s="122"/>
      <c r="K926" s="171"/>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52"/>
      <c r="AJ926" s="52"/>
      <c r="AK926" s="52"/>
      <c r="AL926" s="52"/>
      <c r="AM926" s="52"/>
    </row>
    <row r="927" spans="1:39" ht="15.75" customHeight="1">
      <c r="A927" s="504"/>
      <c r="B927" s="339"/>
      <c r="C927" s="339"/>
      <c r="D927" s="500"/>
      <c r="E927" s="501"/>
      <c r="F927" s="502"/>
      <c r="G927" s="502"/>
      <c r="H927" s="118"/>
      <c r="I927" s="118"/>
      <c r="J927" s="122"/>
      <c r="K927" s="171"/>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52"/>
      <c r="AJ927" s="52"/>
      <c r="AK927" s="52"/>
      <c r="AL927" s="52"/>
      <c r="AM927" s="52"/>
    </row>
    <row r="928" spans="1:39" ht="15.75" customHeight="1">
      <c r="A928" s="504"/>
      <c r="B928" s="339"/>
      <c r="C928" s="339"/>
      <c r="D928" s="500"/>
      <c r="E928" s="501"/>
      <c r="F928" s="502"/>
      <c r="G928" s="502"/>
      <c r="H928" s="118"/>
      <c r="I928" s="118"/>
      <c r="J928" s="122"/>
      <c r="K928" s="171"/>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52"/>
      <c r="AJ928" s="52"/>
      <c r="AK928" s="52"/>
      <c r="AL928" s="52"/>
      <c r="AM928" s="52"/>
    </row>
    <row r="929" spans="1:39" ht="15.75" customHeight="1">
      <c r="A929" s="504"/>
      <c r="B929" s="339"/>
      <c r="C929" s="339"/>
      <c r="D929" s="500"/>
      <c r="E929" s="501"/>
      <c r="F929" s="502"/>
      <c r="G929" s="502"/>
      <c r="H929" s="118"/>
      <c r="I929" s="118"/>
      <c r="J929" s="122"/>
      <c r="K929" s="171"/>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52"/>
      <c r="AJ929" s="52"/>
      <c r="AK929" s="52"/>
      <c r="AL929" s="52"/>
      <c r="AM929" s="52"/>
    </row>
    <row r="930" spans="1:39" ht="15.75" customHeight="1">
      <c r="A930" s="504"/>
      <c r="B930" s="339"/>
      <c r="C930" s="339"/>
      <c r="D930" s="500"/>
      <c r="E930" s="501"/>
      <c r="F930" s="502"/>
      <c r="G930" s="502"/>
      <c r="H930" s="118"/>
      <c r="I930" s="118"/>
      <c r="J930" s="122"/>
      <c r="K930" s="171"/>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52"/>
      <c r="AJ930" s="52"/>
      <c r="AK930" s="52"/>
      <c r="AL930" s="52"/>
      <c r="AM930" s="52"/>
    </row>
    <row r="931" spans="1:39" ht="15.75" customHeight="1">
      <c r="A931" s="504"/>
      <c r="B931" s="339"/>
      <c r="C931" s="339"/>
      <c r="D931" s="500"/>
      <c r="E931" s="501"/>
      <c r="F931" s="502"/>
      <c r="G931" s="502"/>
      <c r="H931" s="118"/>
      <c r="I931" s="118"/>
      <c r="J931" s="122"/>
      <c r="K931" s="171"/>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52"/>
      <c r="AJ931" s="52"/>
      <c r="AK931" s="52"/>
      <c r="AL931" s="52"/>
      <c r="AM931" s="52"/>
    </row>
    <row r="932" spans="1:39" ht="15.75" customHeight="1">
      <c r="A932" s="504"/>
      <c r="B932" s="339"/>
      <c r="C932" s="339"/>
      <c r="D932" s="500"/>
      <c r="E932" s="501"/>
      <c r="F932" s="502"/>
      <c r="G932" s="502"/>
      <c r="H932" s="118"/>
      <c r="I932" s="118"/>
      <c r="J932" s="122"/>
      <c r="K932" s="171"/>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52"/>
      <c r="AJ932" s="52"/>
      <c r="AK932" s="52"/>
      <c r="AL932" s="52"/>
      <c r="AM932" s="52"/>
    </row>
    <row r="933" spans="1:39" ht="15.75" customHeight="1">
      <c r="A933" s="504"/>
      <c r="B933" s="339"/>
      <c r="C933" s="339"/>
      <c r="D933" s="500"/>
      <c r="E933" s="501"/>
      <c r="F933" s="502"/>
      <c r="G933" s="502"/>
      <c r="H933" s="118"/>
      <c r="I933" s="118"/>
      <c r="J933" s="122"/>
      <c r="K933" s="171"/>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52"/>
      <c r="AJ933" s="52"/>
      <c r="AK933" s="52"/>
      <c r="AL933" s="52"/>
      <c r="AM933" s="52"/>
    </row>
    <row r="934" spans="1:39" ht="15.75" customHeight="1">
      <c r="A934" s="504"/>
      <c r="B934" s="339"/>
      <c r="C934" s="339"/>
      <c r="D934" s="500"/>
      <c r="E934" s="501"/>
      <c r="F934" s="502"/>
      <c r="G934" s="502"/>
      <c r="H934" s="118"/>
      <c r="I934" s="118"/>
      <c r="J934" s="122"/>
      <c r="K934" s="171"/>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52"/>
      <c r="AJ934" s="52"/>
      <c r="AK934" s="52"/>
      <c r="AL934" s="52"/>
      <c r="AM934" s="52"/>
    </row>
    <row r="935" spans="1:39" ht="15.75" customHeight="1">
      <c r="A935" s="504"/>
      <c r="B935" s="339"/>
      <c r="C935" s="339"/>
      <c r="D935" s="500"/>
      <c r="E935" s="501"/>
      <c r="F935" s="502"/>
      <c r="G935" s="502"/>
      <c r="H935" s="118"/>
      <c r="I935" s="118"/>
      <c r="J935" s="122"/>
      <c r="K935" s="171"/>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52"/>
      <c r="AJ935" s="52"/>
      <c r="AK935" s="52"/>
      <c r="AL935" s="52"/>
      <c r="AM935" s="52"/>
    </row>
    <row r="936" spans="1:39" ht="15.75" customHeight="1">
      <c r="A936" s="504"/>
      <c r="B936" s="339"/>
      <c r="C936" s="339"/>
      <c r="D936" s="500"/>
      <c r="E936" s="501"/>
      <c r="F936" s="502"/>
      <c r="G936" s="502"/>
      <c r="H936" s="118"/>
      <c r="I936" s="118"/>
      <c r="J936" s="122"/>
      <c r="K936" s="171"/>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52"/>
      <c r="AJ936" s="52"/>
      <c r="AK936" s="52"/>
      <c r="AL936" s="52"/>
      <c r="AM936" s="52"/>
    </row>
    <row r="937" spans="1:39" ht="15.75" customHeight="1">
      <c r="A937" s="504"/>
      <c r="B937" s="339"/>
      <c r="C937" s="339"/>
      <c r="D937" s="500"/>
      <c r="E937" s="501"/>
      <c r="F937" s="502"/>
      <c r="G937" s="502"/>
      <c r="H937" s="118"/>
      <c r="I937" s="118"/>
      <c r="J937" s="122"/>
      <c r="K937" s="171"/>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52"/>
      <c r="AJ937" s="52"/>
      <c r="AK937" s="52"/>
      <c r="AL937" s="52"/>
      <c r="AM937" s="52"/>
    </row>
    <row r="938" spans="1:39" ht="15.75" customHeight="1">
      <c r="A938" s="504"/>
      <c r="B938" s="339"/>
      <c r="C938" s="339"/>
      <c r="D938" s="500"/>
      <c r="E938" s="501"/>
      <c r="F938" s="502"/>
      <c r="G938" s="502"/>
      <c r="H938" s="118"/>
      <c r="I938" s="118"/>
      <c r="J938" s="122"/>
      <c r="K938" s="171"/>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52"/>
      <c r="AJ938" s="52"/>
      <c r="AK938" s="52"/>
      <c r="AL938" s="52"/>
      <c r="AM938" s="52"/>
    </row>
    <row r="939" spans="1:39" ht="15.75" customHeight="1">
      <c r="A939" s="504"/>
      <c r="B939" s="339"/>
      <c r="C939" s="339"/>
      <c r="D939" s="500"/>
      <c r="E939" s="501"/>
      <c r="F939" s="502"/>
      <c r="G939" s="502"/>
      <c r="H939" s="118"/>
      <c r="I939" s="118"/>
      <c r="J939" s="122"/>
      <c r="K939" s="171"/>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52"/>
      <c r="AJ939" s="52"/>
      <c r="AK939" s="52"/>
      <c r="AL939" s="52"/>
      <c r="AM939" s="52"/>
    </row>
    <row r="940" spans="1:39" ht="15.75" customHeight="1">
      <c r="A940" s="504"/>
      <c r="B940" s="339"/>
      <c r="C940" s="339"/>
      <c r="D940" s="500"/>
      <c r="E940" s="501"/>
      <c r="F940" s="502"/>
      <c r="G940" s="502"/>
      <c r="H940" s="118"/>
      <c r="I940" s="118"/>
      <c r="J940" s="122"/>
      <c r="K940" s="171"/>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52"/>
      <c r="AJ940" s="52"/>
      <c r="AK940" s="52"/>
      <c r="AL940" s="52"/>
      <c r="AM940" s="52"/>
    </row>
    <row r="941" spans="1:39" ht="15.75" customHeight="1">
      <c r="A941" s="504"/>
      <c r="B941" s="339"/>
      <c r="C941" s="339"/>
      <c r="D941" s="500"/>
      <c r="E941" s="501"/>
      <c r="F941" s="502"/>
      <c r="G941" s="502"/>
      <c r="H941" s="118"/>
      <c r="I941" s="118"/>
      <c r="J941" s="122"/>
      <c r="K941" s="171"/>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52"/>
      <c r="AJ941" s="52"/>
      <c r="AK941" s="52"/>
      <c r="AL941" s="52"/>
      <c r="AM941" s="52"/>
    </row>
    <row r="942" spans="1:39" ht="15.75" customHeight="1">
      <c r="A942" s="504"/>
      <c r="B942" s="339"/>
      <c r="C942" s="339"/>
      <c r="D942" s="500"/>
      <c r="E942" s="501"/>
      <c r="F942" s="502"/>
      <c r="G942" s="502"/>
      <c r="H942" s="118"/>
      <c r="I942" s="118"/>
      <c r="J942" s="122"/>
      <c r="K942" s="171"/>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52"/>
      <c r="AJ942" s="52"/>
      <c r="AK942" s="52"/>
      <c r="AL942" s="52"/>
      <c r="AM942" s="52"/>
    </row>
    <row r="943" spans="1:39" ht="15.75" customHeight="1">
      <c r="A943" s="504"/>
      <c r="B943" s="339"/>
      <c r="C943" s="339"/>
      <c r="D943" s="500"/>
      <c r="E943" s="501"/>
      <c r="F943" s="502"/>
      <c r="G943" s="502"/>
      <c r="H943" s="118"/>
      <c r="I943" s="118"/>
      <c r="J943" s="122"/>
      <c r="K943" s="123"/>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52"/>
    </row>
    <row r="944" spans="1:39" ht="15.75" customHeight="1">
      <c r="A944" s="504"/>
      <c r="B944" s="339"/>
      <c r="C944" s="339"/>
      <c r="D944" s="500"/>
      <c r="E944" s="501"/>
      <c r="F944" s="502"/>
      <c r="G944" s="502"/>
      <c r="H944" s="118"/>
      <c r="I944" s="118"/>
      <c r="J944" s="122"/>
      <c r="K944" s="123"/>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52"/>
    </row>
    <row r="945" spans="1:35" ht="15.75" customHeight="1">
      <c r="A945" s="504"/>
      <c r="B945" s="339"/>
      <c r="C945" s="339"/>
      <c r="D945" s="500"/>
      <c r="E945" s="501"/>
      <c r="F945" s="502"/>
      <c r="G945" s="502"/>
      <c r="H945" s="118"/>
      <c r="I945" s="118"/>
      <c r="J945" s="122"/>
      <c r="K945" s="123"/>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52"/>
    </row>
    <row r="946" spans="1:35" ht="15.75" customHeight="1">
      <c r="A946" s="504"/>
      <c r="B946" s="339"/>
      <c r="C946" s="339"/>
      <c r="D946" s="500"/>
      <c r="E946" s="501"/>
      <c r="F946" s="502"/>
      <c r="G946" s="502"/>
      <c r="H946" s="118"/>
      <c r="I946" s="118"/>
      <c r="J946" s="122"/>
      <c r="K946" s="123"/>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52"/>
    </row>
    <row r="947" spans="1:35" ht="15.75" customHeight="1">
      <c r="A947" s="504"/>
      <c r="B947" s="339"/>
      <c r="C947" s="339"/>
      <c r="D947" s="500"/>
      <c r="E947" s="501"/>
      <c r="F947" s="502"/>
      <c r="G947" s="502"/>
      <c r="H947" s="118"/>
      <c r="I947" s="118"/>
      <c r="J947" s="122"/>
      <c r="K947" s="123"/>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52"/>
    </row>
    <row r="948" spans="1:35" ht="15.75" customHeight="1">
      <c r="A948" s="504"/>
      <c r="B948" s="339"/>
      <c r="C948" s="339"/>
      <c r="D948" s="500"/>
      <c r="E948" s="501"/>
      <c r="F948" s="502"/>
      <c r="G948" s="502"/>
      <c r="H948" s="118"/>
      <c r="I948" s="118"/>
      <c r="J948" s="122"/>
      <c r="K948" s="123"/>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52"/>
    </row>
    <row r="949" spans="1:35" ht="15.75" customHeight="1">
      <c r="A949" s="504"/>
      <c r="B949" s="339"/>
      <c r="C949" s="339"/>
      <c r="D949" s="500"/>
      <c r="E949" s="501"/>
      <c r="F949" s="502"/>
      <c r="G949" s="502"/>
      <c r="H949" s="118"/>
      <c r="I949" s="118"/>
      <c r="J949" s="122"/>
      <c r="K949" s="123"/>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52"/>
    </row>
    <row r="950" spans="1:35" ht="15.75" customHeight="1">
      <c r="A950" s="504"/>
      <c r="B950" s="339"/>
      <c r="C950" s="339"/>
      <c r="D950" s="500"/>
      <c r="E950" s="501"/>
      <c r="F950" s="502"/>
      <c r="G950" s="502"/>
      <c r="H950" s="118"/>
      <c r="I950" s="118"/>
      <c r="J950" s="122"/>
      <c r="K950" s="123"/>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52"/>
    </row>
    <row r="951" spans="1:35" ht="15.75" customHeight="1">
      <c r="A951" s="504"/>
      <c r="B951" s="339"/>
      <c r="C951" s="339"/>
      <c r="D951" s="500"/>
      <c r="E951" s="501"/>
      <c r="F951" s="502"/>
      <c r="G951" s="502"/>
      <c r="H951" s="118"/>
      <c r="I951" s="118"/>
      <c r="J951" s="122"/>
      <c r="K951" s="123"/>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52"/>
    </row>
    <row r="952" spans="1:35" ht="15.75" customHeight="1">
      <c r="A952" s="504"/>
      <c r="B952" s="339"/>
      <c r="C952" s="339"/>
      <c r="D952" s="500"/>
      <c r="E952" s="501"/>
      <c r="F952" s="502"/>
      <c r="G952" s="502"/>
      <c r="H952" s="118"/>
      <c r="I952" s="118"/>
      <c r="J952" s="122"/>
      <c r="K952" s="123"/>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52"/>
    </row>
    <row r="953" spans="1:35" ht="15.75" customHeight="1">
      <c r="A953" s="504"/>
      <c r="B953" s="339"/>
      <c r="C953" s="339"/>
      <c r="D953" s="500"/>
      <c r="E953" s="501"/>
      <c r="F953" s="502"/>
      <c r="G953" s="502"/>
      <c r="H953" s="118"/>
      <c r="I953" s="118"/>
      <c r="J953" s="122"/>
      <c r="K953" s="123"/>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52"/>
    </row>
    <row r="954" spans="1:35" ht="15.75" customHeight="1">
      <c r="A954" s="504"/>
      <c r="B954" s="339"/>
      <c r="C954" s="339"/>
      <c r="D954" s="500"/>
      <c r="E954" s="501"/>
      <c r="F954" s="502"/>
      <c r="G954" s="502"/>
      <c r="H954" s="118"/>
      <c r="I954" s="118"/>
      <c r="J954" s="122"/>
      <c r="K954" s="123"/>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52"/>
    </row>
    <row r="955" spans="1:35" ht="15.75" customHeight="1">
      <c r="A955" s="504"/>
      <c r="B955" s="339"/>
      <c r="C955" s="339"/>
      <c r="D955" s="500"/>
      <c r="E955" s="501"/>
      <c r="F955" s="502"/>
      <c r="G955" s="502"/>
      <c r="H955" s="118"/>
      <c r="I955" s="118"/>
      <c r="J955" s="122"/>
      <c r="K955" s="123"/>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52"/>
    </row>
    <row r="956" spans="1:35" ht="15.75" customHeight="1">
      <c r="A956" s="504"/>
      <c r="B956" s="339"/>
      <c r="C956" s="339"/>
      <c r="D956" s="500"/>
      <c r="E956" s="501"/>
      <c r="F956" s="502"/>
      <c r="G956" s="502"/>
      <c r="H956" s="118"/>
      <c r="I956" s="118"/>
      <c r="J956" s="122"/>
      <c r="K956" s="123"/>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52"/>
    </row>
    <row r="957" spans="1:35" ht="15.75" customHeight="1">
      <c r="A957" s="504"/>
      <c r="B957" s="339"/>
      <c r="C957" s="339"/>
      <c r="D957" s="500"/>
      <c r="E957" s="501"/>
      <c r="F957" s="502"/>
      <c r="G957" s="502"/>
      <c r="H957" s="118"/>
      <c r="I957" s="118"/>
      <c r="J957" s="122"/>
      <c r="K957" s="123"/>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52"/>
    </row>
    <row r="958" spans="1:35" ht="15.75" customHeight="1">
      <c r="A958" s="504"/>
      <c r="B958" s="339"/>
      <c r="C958" s="339"/>
      <c r="D958" s="500"/>
      <c r="E958" s="501"/>
      <c r="F958" s="502"/>
      <c r="G958" s="502"/>
      <c r="H958" s="118"/>
      <c r="I958" s="118"/>
      <c r="J958" s="122"/>
      <c r="K958" s="123"/>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52"/>
    </row>
    <row r="959" spans="1:35" ht="15.75" customHeight="1">
      <c r="A959" s="504"/>
      <c r="B959" s="339"/>
      <c r="C959" s="339"/>
      <c r="D959" s="500"/>
      <c r="E959" s="501"/>
      <c r="F959" s="502"/>
      <c r="G959" s="502"/>
      <c r="H959" s="118"/>
      <c r="I959" s="118"/>
      <c r="J959" s="122"/>
      <c r="K959" s="123"/>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52"/>
    </row>
    <row r="960" spans="1:35" ht="15.75" customHeight="1">
      <c r="A960" s="504"/>
      <c r="B960" s="339"/>
      <c r="C960" s="339"/>
      <c r="D960" s="500"/>
      <c r="E960" s="501"/>
      <c r="F960" s="502"/>
      <c r="G960" s="502"/>
      <c r="H960" s="118"/>
      <c r="I960" s="118"/>
      <c r="J960" s="122"/>
      <c r="K960" s="123"/>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52"/>
    </row>
    <row r="961" spans="1:35" ht="15.75" customHeight="1">
      <c r="A961" s="504"/>
      <c r="B961" s="339"/>
      <c r="C961" s="339"/>
      <c r="D961" s="500"/>
      <c r="E961" s="501"/>
      <c r="F961" s="502"/>
      <c r="G961" s="502"/>
      <c r="H961" s="118"/>
      <c r="I961" s="118"/>
      <c r="J961" s="122"/>
      <c r="K961" s="123"/>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52"/>
    </row>
    <row r="962" spans="1:35" ht="15.75" customHeight="1">
      <c r="A962" s="504"/>
      <c r="B962" s="339"/>
      <c r="C962" s="339"/>
      <c r="D962" s="500"/>
      <c r="E962" s="501"/>
      <c r="F962" s="502"/>
      <c r="G962" s="502"/>
      <c r="H962" s="118"/>
      <c r="I962" s="118"/>
      <c r="J962" s="122"/>
      <c r="K962" s="123"/>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52"/>
    </row>
    <row r="963" spans="1:35" ht="15.75" customHeight="1">
      <c r="A963" s="504"/>
      <c r="B963" s="339"/>
      <c r="C963" s="339"/>
      <c r="D963" s="500"/>
      <c r="E963" s="501"/>
      <c r="F963" s="502"/>
      <c r="G963" s="502"/>
      <c r="H963" s="118"/>
      <c r="I963" s="118"/>
      <c r="J963" s="122"/>
      <c r="K963" s="123"/>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52"/>
    </row>
    <row r="964" spans="1:35" ht="15.75" customHeight="1">
      <c r="A964" s="504"/>
      <c r="B964" s="339"/>
      <c r="C964" s="339"/>
      <c r="D964" s="500"/>
      <c r="E964" s="501"/>
      <c r="F964" s="502"/>
      <c r="G964" s="502"/>
      <c r="H964" s="118"/>
      <c r="I964" s="118"/>
      <c r="J964" s="122"/>
      <c r="K964" s="123"/>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52"/>
    </row>
    <row r="965" spans="1:35" ht="15.75" customHeight="1">
      <c r="A965" s="504"/>
      <c r="B965" s="339"/>
      <c r="C965" s="339"/>
      <c r="D965" s="500"/>
      <c r="E965" s="501"/>
      <c r="F965" s="502"/>
      <c r="G965" s="502"/>
      <c r="H965" s="118"/>
      <c r="I965" s="118"/>
      <c r="J965" s="122"/>
      <c r="K965" s="123"/>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52"/>
    </row>
    <row r="966" spans="1:35" ht="15.75" customHeight="1">
      <c r="A966" s="504"/>
      <c r="B966" s="339"/>
      <c r="C966" s="339"/>
      <c r="D966" s="500"/>
      <c r="E966" s="501"/>
      <c r="F966" s="502"/>
      <c r="G966" s="502"/>
      <c r="H966" s="118"/>
      <c r="I966" s="118"/>
      <c r="J966" s="122"/>
      <c r="K966" s="123"/>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52"/>
    </row>
    <row r="967" spans="1:35" ht="15.75" customHeight="1">
      <c r="A967" s="504"/>
      <c r="B967" s="339"/>
      <c r="C967" s="339"/>
      <c r="D967" s="500"/>
      <c r="E967" s="501"/>
      <c r="F967" s="502"/>
      <c r="G967" s="502"/>
      <c r="H967" s="118"/>
      <c r="I967" s="118"/>
      <c r="J967" s="122"/>
      <c r="K967" s="123"/>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52"/>
    </row>
    <row r="968" spans="1:35" ht="15.75" customHeight="1">
      <c r="A968" s="504"/>
      <c r="B968" s="339"/>
      <c r="C968" s="339"/>
      <c r="D968" s="500"/>
      <c r="E968" s="501"/>
      <c r="F968" s="502"/>
      <c r="G968" s="502"/>
      <c r="H968" s="118"/>
      <c r="I968" s="118"/>
      <c r="J968" s="122"/>
      <c r="K968" s="123"/>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52"/>
    </row>
    <row r="969" spans="1:35" ht="15.75" customHeight="1">
      <c r="A969" s="504"/>
      <c r="B969" s="339"/>
      <c r="C969" s="339"/>
      <c r="D969" s="500"/>
      <c r="E969" s="501"/>
      <c r="F969" s="502"/>
      <c r="G969" s="502"/>
      <c r="H969" s="118"/>
      <c r="I969" s="118"/>
      <c r="J969" s="122"/>
      <c r="K969" s="123"/>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52"/>
    </row>
    <row r="970" spans="1:35" ht="15.75" customHeight="1">
      <c r="A970" s="504"/>
      <c r="B970" s="339"/>
      <c r="C970" s="339"/>
      <c r="D970" s="500"/>
      <c r="E970" s="501"/>
      <c r="F970" s="502"/>
      <c r="G970" s="502"/>
      <c r="H970" s="118"/>
      <c r="I970" s="118"/>
      <c r="J970" s="122"/>
      <c r="K970" s="123"/>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52"/>
    </row>
    <row r="971" spans="1:35" ht="15.75" customHeight="1">
      <c r="A971" s="504"/>
      <c r="B971" s="339"/>
      <c r="C971" s="339"/>
      <c r="D971" s="500"/>
      <c r="E971" s="501"/>
      <c r="F971" s="502"/>
      <c r="G971" s="502"/>
      <c r="H971" s="118"/>
      <c r="I971" s="118"/>
      <c r="J971" s="122"/>
      <c r="K971" s="123"/>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52"/>
    </row>
    <row r="972" spans="1:35" ht="15.75" customHeight="1">
      <c r="A972" s="504"/>
      <c r="B972" s="339"/>
      <c r="C972" s="339"/>
      <c r="D972" s="500"/>
      <c r="E972" s="501"/>
      <c r="F972" s="502"/>
      <c r="G972" s="502"/>
      <c r="H972" s="118"/>
      <c r="I972" s="118"/>
      <c r="J972" s="122"/>
      <c r="K972" s="123"/>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52"/>
    </row>
    <row r="973" spans="1:35" ht="15.75" customHeight="1">
      <c r="A973" s="504"/>
      <c r="B973" s="339"/>
      <c r="C973" s="339"/>
      <c r="D973" s="500"/>
      <c r="E973" s="501"/>
      <c r="F973" s="502"/>
      <c r="G973" s="502"/>
      <c r="H973" s="118"/>
      <c r="I973" s="118"/>
      <c r="J973" s="122"/>
      <c r="K973" s="123"/>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52"/>
    </row>
    <row r="974" spans="1:35" ht="15.75" customHeight="1">
      <c r="A974" s="504"/>
      <c r="B974" s="339"/>
      <c r="C974" s="339"/>
      <c r="D974" s="500"/>
      <c r="E974" s="501"/>
      <c r="F974" s="502"/>
      <c r="G974" s="502"/>
      <c r="H974" s="118"/>
      <c r="I974" s="118"/>
      <c r="J974" s="122"/>
      <c r="K974" s="123"/>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52"/>
    </row>
    <row r="975" spans="1:35" ht="15.75" customHeight="1">
      <c r="A975" s="504"/>
      <c r="B975" s="339"/>
      <c r="C975" s="339"/>
      <c r="D975" s="500"/>
      <c r="E975" s="501"/>
      <c r="F975" s="502"/>
      <c r="G975" s="502"/>
      <c r="H975" s="118"/>
      <c r="I975" s="118"/>
      <c r="J975" s="122"/>
      <c r="K975" s="123"/>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52"/>
    </row>
    <row r="976" spans="1:35" ht="15.75" customHeight="1">
      <c r="A976" s="504"/>
      <c r="B976" s="339"/>
      <c r="C976" s="339"/>
      <c r="D976" s="500"/>
      <c r="E976" s="501"/>
      <c r="F976" s="502"/>
      <c r="G976" s="502"/>
      <c r="H976" s="118"/>
      <c r="I976" s="118"/>
      <c r="J976" s="122"/>
      <c r="K976" s="123"/>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52"/>
    </row>
    <row r="977" spans="1:35" ht="15.75" customHeight="1">
      <c r="A977" s="504"/>
      <c r="B977" s="339"/>
      <c r="C977" s="339"/>
      <c r="D977" s="500"/>
      <c r="E977" s="501"/>
      <c r="F977" s="502"/>
      <c r="G977" s="502"/>
      <c r="H977" s="118"/>
      <c r="I977" s="118"/>
      <c r="J977" s="122"/>
      <c r="K977" s="123"/>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52"/>
    </row>
    <row r="978" spans="1:35" ht="15.75" customHeight="1">
      <c r="A978" s="504"/>
      <c r="B978" s="339"/>
      <c r="C978" s="339"/>
      <c r="D978" s="500"/>
      <c r="E978" s="501"/>
      <c r="F978" s="502"/>
      <c r="G978" s="502"/>
      <c r="H978" s="118"/>
      <c r="I978" s="118"/>
      <c r="J978" s="122"/>
      <c r="K978" s="123"/>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52"/>
    </row>
    <row r="979" spans="1:35" ht="15.75" customHeight="1">
      <c r="A979" s="504"/>
      <c r="B979" s="339"/>
      <c r="C979" s="339"/>
      <c r="D979" s="500"/>
      <c r="E979" s="501"/>
      <c r="F979" s="502"/>
      <c r="G979" s="502"/>
      <c r="H979" s="118"/>
      <c r="I979" s="118"/>
      <c r="J979" s="122"/>
      <c r="K979" s="123"/>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52"/>
    </row>
    <row r="980" spans="1:35" ht="15.75" customHeight="1">
      <c r="A980" s="504"/>
      <c r="B980" s="339"/>
      <c r="C980" s="339"/>
      <c r="D980" s="500"/>
      <c r="E980" s="501"/>
      <c r="F980" s="502"/>
      <c r="G980" s="502"/>
      <c r="H980" s="118"/>
      <c r="I980" s="118"/>
      <c r="J980" s="122"/>
      <c r="K980" s="123"/>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52"/>
    </row>
    <row r="981" spans="1:35" ht="15.75" customHeight="1">
      <c r="A981" s="504"/>
      <c r="B981" s="339"/>
      <c r="C981" s="339"/>
      <c r="D981" s="500"/>
      <c r="E981" s="501"/>
      <c r="F981" s="502"/>
      <c r="G981" s="502"/>
      <c r="H981" s="118"/>
      <c r="I981" s="118"/>
      <c r="J981" s="122"/>
      <c r="K981" s="123"/>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52"/>
    </row>
    <row r="982" spans="1:35" ht="15.75" customHeight="1">
      <c r="A982" s="504"/>
      <c r="B982" s="339"/>
      <c r="C982" s="339"/>
      <c r="D982" s="500"/>
      <c r="E982" s="501"/>
      <c r="F982" s="502"/>
      <c r="G982" s="502"/>
      <c r="H982" s="118"/>
      <c r="I982" s="118"/>
      <c r="J982" s="122"/>
      <c r="K982" s="123"/>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52"/>
    </row>
    <row r="983" spans="1:35" ht="15.75" customHeight="1">
      <c r="A983" s="504"/>
      <c r="B983" s="339"/>
      <c r="C983" s="339"/>
      <c r="D983" s="500"/>
      <c r="E983" s="501"/>
      <c r="F983" s="502"/>
      <c r="G983" s="502"/>
      <c r="H983" s="118"/>
      <c r="I983" s="118"/>
      <c r="J983" s="122"/>
      <c r="K983" s="123"/>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52"/>
    </row>
    <row r="984" spans="1:35" ht="15.75" customHeight="1">
      <c r="A984" s="504"/>
      <c r="B984" s="339"/>
      <c r="C984" s="339"/>
      <c r="D984" s="500"/>
      <c r="E984" s="501"/>
      <c r="F984" s="502"/>
      <c r="G984" s="502"/>
      <c r="H984" s="118"/>
      <c r="I984" s="118"/>
      <c r="J984" s="122"/>
      <c r="K984" s="123"/>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52"/>
    </row>
    <row r="985" spans="1:35" ht="15.75" customHeight="1">
      <c r="A985" s="504"/>
      <c r="B985" s="339"/>
      <c r="C985" s="339"/>
      <c r="D985" s="500"/>
      <c r="E985" s="501"/>
      <c r="F985" s="502"/>
      <c r="G985" s="502"/>
      <c r="H985" s="118"/>
      <c r="I985" s="118"/>
      <c r="J985" s="122"/>
      <c r="K985" s="123"/>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52"/>
    </row>
    <row r="986" spans="1:35" ht="15.75" customHeight="1">
      <c r="A986" s="504"/>
      <c r="B986" s="339"/>
      <c r="C986" s="339"/>
      <c r="D986" s="500"/>
      <c r="E986" s="501"/>
      <c r="F986" s="502"/>
      <c r="G986" s="502"/>
      <c r="H986" s="118"/>
      <c r="I986" s="118"/>
      <c r="J986" s="122"/>
      <c r="K986" s="123"/>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52"/>
    </row>
    <row r="987" spans="1:35" ht="15.75" customHeight="1">
      <c r="A987" s="504"/>
      <c r="B987" s="339"/>
      <c r="C987" s="339"/>
      <c r="D987" s="500"/>
      <c r="E987" s="501"/>
      <c r="F987" s="502"/>
      <c r="G987" s="502"/>
      <c r="H987" s="118"/>
      <c r="I987" s="118"/>
      <c r="J987" s="122"/>
      <c r="K987" s="123"/>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52"/>
    </row>
    <row r="988" spans="1:35" ht="15.75" customHeight="1">
      <c r="A988" s="504"/>
      <c r="B988" s="339"/>
      <c r="C988" s="339"/>
      <c r="D988" s="500"/>
      <c r="E988" s="501"/>
      <c r="F988" s="502"/>
      <c r="G988" s="502"/>
      <c r="H988" s="118"/>
      <c r="I988" s="118"/>
      <c r="J988" s="122"/>
      <c r="K988" s="123"/>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52"/>
    </row>
    <row r="989" spans="1:35" ht="15.75" customHeight="1">
      <c r="A989" s="504"/>
      <c r="B989" s="339"/>
      <c r="C989" s="339"/>
      <c r="D989" s="500"/>
      <c r="E989" s="501"/>
      <c r="F989" s="502"/>
      <c r="G989" s="502"/>
      <c r="H989" s="118"/>
      <c r="I989" s="118"/>
      <c r="J989" s="122"/>
      <c r="K989" s="123"/>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52"/>
    </row>
    <row r="990" spans="1:35" ht="15.75" customHeight="1">
      <c r="A990" s="504"/>
      <c r="B990" s="339"/>
      <c r="C990" s="339"/>
      <c r="D990" s="500"/>
      <c r="E990" s="501"/>
      <c r="F990" s="502"/>
      <c r="G990" s="502"/>
      <c r="H990" s="118"/>
      <c r="I990" s="118"/>
      <c r="J990" s="122"/>
      <c r="K990" s="123"/>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52"/>
    </row>
    <row r="991" spans="1:35" ht="15.75" customHeight="1">
      <c r="A991" s="504"/>
      <c r="B991" s="339"/>
      <c r="C991" s="339"/>
      <c r="D991" s="500"/>
      <c r="E991" s="501"/>
      <c r="F991" s="502"/>
      <c r="G991" s="502"/>
      <c r="H991" s="118"/>
      <c r="I991" s="118"/>
      <c r="J991" s="122"/>
      <c r="K991" s="123"/>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52"/>
    </row>
    <row r="992" spans="1:35" ht="15.75" customHeight="1">
      <c r="A992" s="504"/>
      <c r="B992" s="339"/>
      <c r="C992" s="339"/>
      <c r="D992" s="500"/>
      <c r="E992" s="501"/>
      <c r="F992" s="502"/>
      <c r="G992" s="502"/>
      <c r="H992" s="118"/>
      <c r="I992" s="118"/>
      <c r="J992" s="122"/>
      <c r="K992" s="123"/>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52"/>
    </row>
    <row r="993" spans="1:35" ht="15.75" customHeight="1">
      <c r="A993" s="504"/>
      <c r="B993" s="339"/>
      <c r="C993" s="339"/>
      <c r="D993" s="500"/>
      <c r="E993" s="501"/>
      <c r="F993" s="502"/>
      <c r="G993" s="502"/>
      <c r="H993" s="118"/>
      <c r="I993" s="118"/>
      <c r="J993" s="122"/>
      <c r="K993" s="123"/>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52"/>
    </row>
    <row r="994" spans="1:35" ht="15.75" customHeight="1">
      <c r="A994" s="504"/>
      <c r="B994" s="339"/>
      <c r="C994" s="339"/>
      <c r="D994" s="500"/>
      <c r="E994" s="501"/>
      <c r="F994" s="502"/>
      <c r="G994" s="502"/>
      <c r="H994" s="118"/>
      <c r="I994" s="118"/>
      <c r="J994" s="122"/>
      <c r="K994" s="123"/>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52"/>
    </row>
    <row r="995" spans="1:35" ht="15.75" customHeight="1">
      <c r="A995" s="504"/>
      <c r="B995" s="339"/>
      <c r="C995" s="339"/>
      <c r="D995" s="500"/>
      <c r="E995" s="501"/>
      <c r="F995" s="502"/>
      <c r="G995" s="502"/>
      <c r="H995" s="118"/>
      <c r="I995" s="118"/>
      <c r="J995" s="122"/>
      <c r="K995" s="123"/>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52"/>
    </row>
    <row r="996" spans="1:35" ht="15.75" customHeight="1">
      <c r="A996" s="504"/>
      <c r="B996" s="339"/>
      <c r="C996" s="339"/>
      <c r="D996" s="500"/>
      <c r="E996" s="501"/>
      <c r="F996" s="502"/>
      <c r="G996" s="502"/>
      <c r="H996" s="118"/>
      <c r="I996" s="118"/>
      <c r="J996" s="122"/>
      <c r="K996" s="123"/>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52"/>
    </row>
    <row r="997" spans="1:35" ht="15.75" customHeight="1">
      <c r="A997" s="504"/>
      <c r="B997" s="339"/>
      <c r="C997" s="339"/>
      <c r="D997" s="500"/>
      <c r="E997" s="501"/>
      <c r="F997" s="502"/>
      <c r="G997" s="502"/>
      <c r="H997" s="118"/>
      <c r="I997" s="118"/>
      <c r="J997" s="122"/>
      <c r="K997" s="123"/>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52"/>
    </row>
    <row r="998" spans="1:35" ht="15.75" customHeight="1">
      <c r="A998" s="504"/>
      <c r="B998" s="339"/>
      <c r="C998" s="339"/>
      <c r="D998" s="500"/>
      <c r="E998" s="501"/>
      <c r="F998" s="502"/>
      <c r="G998" s="502"/>
      <c r="H998" s="118"/>
      <c r="I998" s="118"/>
      <c r="J998" s="122"/>
      <c r="K998" s="123"/>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52"/>
    </row>
    <row r="999" spans="1:35" ht="15.75" customHeight="1">
      <c r="A999" s="504"/>
      <c r="B999" s="339"/>
      <c r="C999" s="339"/>
      <c r="D999" s="500"/>
      <c r="E999" s="501"/>
      <c r="F999" s="502"/>
      <c r="G999" s="502"/>
      <c r="H999" s="118"/>
      <c r="I999" s="118"/>
      <c r="J999" s="122"/>
      <c r="K999" s="123"/>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52"/>
    </row>
    <row r="1000" spans="1:35" ht="15.75" customHeight="1">
      <c r="A1000" s="504"/>
      <c r="B1000" s="339"/>
      <c r="C1000" s="339"/>
      <c r="D1000" s="500"/>
      <c r="E1000" s="501"/>
      <c r="F1000" s="502"/>
      <c r="G1000" s="502"/>
      <c r="H1000" s="118"/>
      <c r="I1000" s="118"/>
      <c r="J1000" s="122"/>
      <c r="K1000" s="123"/>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52"/>
    </row>
    <row r="1001" spans="1:35" ht="15.75" customHeight="1">
      <c r="A1001" s="504"/>
      <c r="B1001" s="339"/>
      <c r="C1001" s="339"/>
      <c r="D1001" s="500"/>
      <c r="E1001" s="501"/>
      <c r="F1001" s="502"/>
      <c r="G1001" s="502"/>
      <c r="H1001" s="118"/>
      <c r="I1001" s="118"/>
      <c r="J1001" s="122"/>
      <c r="K1001" s="123"/>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52"/>
    </row>
    <row r="1002" spans="1:35" ht="15.75" customHeight="1">
      <c r="A1002" s="504"/>
      <c r="B1002" s="339"/>
      <c r="C1002" s="339"/>
      <c r="D1002" s="500"/>
      <c r="E1002" s="501"/>
      <c r="F1002" s="502"/>
      <c r="G1002" s="502"/>
      <c r="H1002" s="118"/>
      <c r="I1002" s="118"/>
      <c r="J1002" s="122"/>
      <c r="K1002" s="123"/>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52"/>
    </row>
    <row r="1003" spans="1:35" ht="15.75" customHeight="1">
      <c r="A1003" s="504"/>
      <c r="B1003" s="339"/>
      <c r="C1003" s="339"/>
      <c r="D1003" s="500"/>
      <c r="E1003" s="501"/>
      <c r="F1003" s="502"/>
      <c r="G1003" s="502"/>
      <c r="H1003" s="118"/>
      <c r="I1003" s="118"/>
      <c r="J1003" s="122"/>
      <c r="K1003" s="123"/>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52"/>
    </row>
    <row r="1004" spans="1:35" ht="15.75" customHeight="1">
      <c r="A1004" s="504"/>
      <c r="B1004" s="339"/>
      <c r="C1004" s="339"/>
      <c r="D1004" s="500"/>
      <c r="E1004" s="501"/>
      <c r="F1004" s="502"/>
      <c r="G1004" s="502"/>
      <c r="H1004" s="118"/>
      <c r="I1004" s="118"/>
      <c r="J1004" s="122"/>
      <c r="K1004" s="123"/>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52"/>
    </row>
    <row r="1005" spans="1:35" ht="15.75" customHeight="1">
      <c r="A1005" s="504"/>
      <c r="B1005" s="339"/>
      <c r="C1005" s="339"/>
      <c r="D1005" s="500"/>
      <c r="E1005" s="501"/>
      <c r="F1005" s="502"/>
      <c r="G1005" s="502"/>
      <c r="H1005" s="118"/>
      <c r="I1005" s="118"/>
      <c r="J1005" s="122"/>
      <c r="K1005" s="123"/>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52"/>
    </row>
    <row r="1006" spans="1:35" ht="15.75" customHeight="1">
      <c r="A1006" s="504"/>
      <c r="B1006" s="339"/>
      <c r="C1006" s="339"/>
      <c r="D1006" s="500"/>
      <c r="E1006" s="501"/>
      <c r="F1006" s="502"/>
      <c r="G1006" s="502"/>
      <c r="H1006" s="118"/>
      <c r="I1006" s="118"/>
      <c r="J1006" s="122"/>
      <c r="K1006" s="123"/>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52"/>
    </row>
    <row r="1007" spans="1:35" ht="15.75" customHeight="1">
      <c r="A1007" s="504"/>
      <c r="B1007" s="339"/>
      <c r="C1007" s="339"/>
      <c r="D1007" s="500"/>
      <c r="E1007" s="501"/>
      <c r="F1007" s="502"/>
      <c r="G1007" s="502"/>
      <c r="H1007" s="118"/>
      <c r="I1007" s="118"/>
      <c r="J1007" s="122"/>
      <c r="K1007" s="123"/>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52"/>
    </row>
    <row r="1008" spans="1:35" ht="15.75" customHeight="1">
      <c r="A1008" s="504"/>
      <c r="B1008" s="339"/>
      <c r="C1008" s="339"/>
      <c r="D1008" s="500"/>
      <c r="E1008" s="501"/>
      <c r="F1008" s="502"/>
      <c r="G1008" s="502"/>
      <c r="H1008" s="118"/>
      <c r="I1008" s="118"/>
      <c r="J1008" s="122"/>
      <c r="K1008" s="123"/>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52"/>
    </row>
    <row r="1009" spans="1:35" ht="15.75" customHeight="1">
      <c r="A1009" s="504"/>
      <c r="B1009" s="339"/>
      <c r="C1009" s="339"/>
      <c r="D1009" s="500"/>
      <c r="E1009" s="501"/>
      <c r="F1009" s="502"/>
      <c r="G1009" s="502"/>
      <c r="H1009" s="118"/>
      <c r="I1009" s="118"/>
      <c r="J1009" s="122"/>
      <c r="K1009" s="123"/>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52"/>
    </row>
    <row r="1010" spans="1:35" ht="15.75" customHeight="1">
      <c r="A1010" s="504"/>
      <c r="B1010" s="339"/>
      <c r="C1010" s="339"/>
      <c r="D1010" s="500"/>
      <c r="E1010" s="501"/>
      <c r="F1010" s="502"/>
      <c r="G1010" s="502"/>
      <c r="H1010" s="118"/>
      <c r="I1010" s="118"/>
      <c r="J1010" s="122"/>
      <c r="K1010" s="123"/>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52"/>
    </row>
    <row r="1011" spans="1:35" ht="15.75" customHeight="1">
      <c r="A1011" s="504"/>
      <c r="B1011" s="339"/>
      <c r="C1011" s="339"/>
      <c r="D1011" s="500"/>
      <c r="E1011" s="501"/>
      <c r="F1011" s="502"/>
      <c r="G1011" s="502"/>
      <c r="H1011" s="118"/>
      <c r="I1011" s="118"/>
      <c r="J1011" s="122"/>
      <c r="K1011" s="123"/>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52"/>
    </row>
    <row r="1012" spans="1:35" ht="15.75" customHeight="1">
      <c r="A1012" s="504"/>
      <c r="B1012" s="339"/>
      <c r="C1012" s="339"/>
      <c r="D1012" s="500"/>
      <c r="E1012" s="501"/>
      <c r="F1012" s="502"/>
      <c r="G1012" s="502"/>
      <c r="H1012" s="118"/>
      <c r="I1012" s="118"/>
      <c r="J1012" s="122"/>
      <c r="K1012" s="123"/>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52"/>
    </row>
    <row r="1013" spans="1:35" ht="15.75" customHeight="1">
      <c r="A1013" s="504"/>
      <c r="B1013" s="339"/>
      <c r="C1013" s="339"/>
      <c r="D1013" s="500"/>
      <c r="E1013" s="501"/>
      <c r="F1013" s="502"/>
      <c r="G1013" s="502"/>
      <c r="H1013" s="118"/>
      <c r="I1013" s="118"/>
      <c r="J1013" s="122"/>
      <c r="K1013" s="123"/>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52"/>
    </row>
    <row r="1014" spans="1:35" ht="15.75" customHeight="1">
      <c r="A1014" s="504"/>
      <c r="B1014" s="339"/>
      <c r="C1014" s="339"/>
      <c r="D1014" s="500"/>
      <c r="E1014" s="501"/>
      <c r="F1014" s="502"/>
      <c r="G1014" s="502"/>
      <c r="H1014" s="118"/>
      <c r="I1014" s="118"/>
      <c r="J1014" s="122"/>
      <c r="K1014" s="123"/>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52"/>
    </row>
    <row r="1015" spans="1:35" ht="15.75" customHeight="1">
      <c r="A1015" s="504"/>
      <c r="B1015" s="339"/>
      <c r="C1015" s="339"/>
      <c r="D1015" s="500"/>
      <c r="E1015" s="501"/>
      <c r="F1015" s="502"/>
      <c r="G1015" s="502"/>
      <c r="H1015" s="118"/>
      <c r="I1015" s="118"/>
      <c r="J1015" s="122"/>
      <c r="K1015" s="123"/>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52"/>
    </row>
    <row r="1016" spans="1:35" ht="15.75" customHeight="1">
      <c r="A1016" s="504"/>
      <c r="B1016" s="339"/>
      <c r="C1016" s="339"/>
      <c r="D1016" s="500"/>
      <c r="E1016" s="501"/>
      <c r="F1016" s="502"/>
      <c r="G1016" s="502"/>
      <c r="H1016" s="118"/>
      <c r="I1016" s="118"/>
      <c r="J1016" s="122"/>
      <c r="K1016" s="123"/>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52"/>
    </row>
    <row r="1017" spans="1:35" ht="15.75" customHeight="1">
      <c r="A1017" s="504"/>
      <c r="B1017" s="339"/>
      <c r="C1017" s="339"/>
      <c r="D1017" s="500"/>
      <c r="E1017" s="501"/>
      <c r="F1017" s="502"/>
      <c r="G1017" s="502"/>
      <c r="H1017" s="118"/>
      <c r="I1017" s="118"/>
      <c r="J1017" s="122"/>
      <c r="K1017" s="123"/>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52"/>
    </row>
    <row r="1018" spans="1:35" ht="15.75" customHeight="1">
      <c r="A1018" s="504"/>
      <c r="B1018" s="339"/>
      <c r="C1018" s="339"/>
      <c r="D1018" s="500"/>
      <c r="E1018" s="501"/>
      <c r="F1018" s="502"/>
      <c r="G1018" s="502"/>
      <c r="H1018" s="118"/>
      <c r="I1018" s="118"/>
      <c r="J1018" s="122"/>
      <c r="K1018" s="123"/>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52"/>
    </row>
    <row r="1019" spans="1:35" ht="15.75" customHeight="1">
      <c r="A1019" s="504"/>
      <c r="B1019" s="339"/>
      <c r="C1019" s="339"/>
      <c r="D1019" s="500"/>
      <c r="E1019" s="501"/>
      <c r="F1019" s="502"/>
      <c r="G1019" s="502"/>
      <c r="H1019" s="118"/>
      <c r="I1019" s="118"/>
      <c r="J1019" s="122"/>
      <c r="K1019" s="123"/>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52"/>
    </row>
    <row r="1020" spans="1:35" ht="15.75" customHeight="1">
      <c r="A1020" s="504"/>
      <c r="B1020" s="339"/>
      <c r="C1020" s="339"/>
      <c r="D1020" s="500"/>
      <c r="E1020" s="501"/>
      <c r="F1020" s="502"/>
      <c r="G1020" s="502"/>
      <c r="H1020" s="118"/>
      <c r="I1020" s="118"/>
      <c r="J1020" s="122"/>
      <c r="K1020" s="123"/>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52"/>
    </row>
    <row r="1021" spans="1:35" ht="15.75" customHeight="1">
      <c r="A1021" s="504"/>
      <c r="B1021" s="339"/>
      <c r="C1021" s="339"/>
      <c r="D1021" s="500"/>
      <c r="E1021" s="501"/>
      <c r="F1021" s="502"/>
      <c r="G1021" s="502"/>
      <c r="H1021" s="118"/>
      <c r="I1021" s="118"/>
      <c r="J1021" s="122"/>
      <c r="K1021" s="123"/>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52"/>
    </row>
    <row r="1022" spans="1:35" ht="15.75" customHeight="1">
      <c r="A1022" s="504"/>
      <c r="B1022" s="339"/>
      <c r="C1022" s="339"/>
      <c r="D1022" s="500"/>
      <c r="E1022" s="501"/>
      <c r="F1022" s="502"/>
      <c r="G1022" s="502"/>
      <c r="H1022" s="118"/>
      <c r="I1022" s="118"/>
      <c r="J1022" s="122"/>
      <c r="K1022" s="123"/>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52"/>
    </row>
    <row r="1023" spans="1:35" ht="15.75" customHeight="1">
      <c r="A1023" s="504"/>
      <c r="B1023" s="339"/>
      <c r="C1023" s="339"/>
      <c r="D1023" s="500"/>
      <c r="E1023" s="501"/>
      <c r="F1023" s="502"/>
      <c r="G1023" s="502"/>
      <c r="H1023" s="118"/>
      <c r="I1023" s="118"/>
      <c r="J1023" s="122"/>
      <c r="K1023" s="123"/>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52"/>
    </row>
    <row r="1024" spans="1:35" ht="15.75" customHeight="1">
      <c r="A1024" s="504"/>
      <c r="B1024" s="339"/>
      <c r="C1024" s="339"/>
      <c r="D1024" s="500"/>
      <c r="E1024" s="501"/>
      <c r="F1024" s="502"/>
      <c r="G1024" s="502"/>
      <c r="H1024" s="118"/>
      <c r="I1024" s="118"/>
      <c r="J1024" s="122"/>
      <c r="K1024" s="123"/>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52"/>
    </row>
    <row r="1025" spans="1:35" ht="15.75" customHeight="1">
      <c r="A1025" s="504"/>
      <c r="B1025" s="339"/>
      <c r="C1025" s="339"/>
      <c r="D1025" s="500"/>
      <c r="E1025" s="501"/>
      <c r="F1025" s="502"/>
      <c r="G1025" s="502"/>
      <c r="H1025" s="118"/>
      <c r="I1025" s="118"/>
      <c r="J1025" s="122"/>
      <c r="K1025" s="123"/>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52"/>
    </row>
    <row r="1026" spans="1:35" ht="15.75" customHeight="1">
      <c r="A1026" s="504"/>
      <c r="B1026" s="339"/>
      <c r="C1026" s="339"/>
      <c r="D1026" s="500"/>
      <c r="E1026" s="501"/>
      <c r="F1026" s="502"/>
      <c r="G1026" s="502"/>
      <c r="H1026" s="118"/>
      <c r="I1026" s="118"/>
      <c r="J1026" s="122"/>
      <c r="K1026" s="123"/>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52"/>
    </row>
    <row r="1027" spans="1:35" ht="15.75" customHeight="1">
      <c r="A1027" s="504"/>
      <c r="B1027" s="339"/>
      <c r="C1027" s="339"/>
      <c r="D1027" s="500"/>
      <c r="E1027" s="501"/>
      <c r="F1027" s="502"/>
      <c r="G1027" s="502"/>
      <c r="H1027" s="118"/>
      <c r="I1027" s="118"/>
      <c r="J1027" s="122"/>
      <c r="K1027" s="123"/>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52"/>
    </row>
    <row r="1028" spans="1:35" ht="15.75" customHeight="1">
      <c r="A1028" s="504"/>
      <c r="B1028" s="339"/>
      <c r="C1028" s="339"/>
      <c r="D1028" s="500"/>
      <c r="E1028" s="501"/>
      <c r="F1028" s="502"/>
      <c r="G1028" s="502"/>
      <c r="H1028" s="118"/>
      <c r="I1028" s="118"/>
      <c r="J1028" s="122"/>
      <c r="K1028" s="123"/>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52"/>
    </row>
    <row r="1029" spans="1:35" ht="15.75" customHeight="1">
      <c r="A1029" s="504"/>
      <c r="B1029" s="339"/>
      <c r="C1029" s="339"/>
      <c r="D1029" s="500"/>
      <c r="E1029" s="501"/>
      <c r="F1029" s="502"/>
      <c r="G1029" s="502"/>
      <c r="H1029" s="118"/>
      <c r="I1029" s="118"/>
      <c r="J1029" s="122"/>
      <c r="K1029" s="123"/>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52"/>
    </row>
    <row r="1030" spans="1:35" ht="15.75" customHeight="1">
      <c r="A1030" s="504"/>
      <c r="B1030" s="339"/>
      <c r="C1030" s="339"/>
      <c r="D1030" s="500"/>
      <c r="E1030" s="501"/>
      <c r="F1030" s="502"/>
      <c r="G1030" s="502"/>
      <c r="H1030" s="118"/>
      <c r="I1030" s="118"/>
      <c r="J1030" s="122"/>
      <c r="K1030" s="123"/>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52"/>
    </row>
    <row r="1031" spans="1:35" ht="15.75" customHeight="1">
      <c r="A1031" s="504"/>
      <c r="B1031" s="339"/>
      <c r="C1031" s="339"/>
      <c r="D1031" s="500"/>
      <c r="E1031" s="501"/>
      <c r="F1031" s="502"/>
      <c r="G1031" s="502"/>
      <c r="H1031" s="118"/>
      <c r="I1031" s="118"/>
      <c r="J1031" s="122"/>
      <c r="K1031" s="123"/>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52"/>
    </row>
    <row r="1032" spans="1:35" ht="15.75" customHeight="1">
      <c r="A1032" s="504"/>
      <c r="B1032" s="339"/>
      <c r="C1032" s="339"/>
      <c r="D1032" s="500"/>
      <c r="E1032" s="501"/>
      <c r="F1032" s="502"/>
      <c r="G1032" s="502"/>
      <c r="H1032" s="118"/>
      <c r="I1032" s="118"/>
      <c r="J1032" s="122"/>
      <c r="K1032" s="123"/>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52"/>
    </row>
    <row r="1033" spans="1:35" ht="15.75" customHeight="1">
      <c r="A1033" s="504"/>
      <c r="B1033" s="339"/>
      <c r="C1033" s="339"/>
      <c r="D1033" s="500"/>
      <c r="E1033" s="501"/>
      <c r="F1033" s="502"/>
      <c r="G1033" s="502"/>
      <c r="H1033" s="118"/>
      <c r="I1033" s="118"/>
      <c r="J1033" s="122"/>
      <c r="K1033" s="123"/>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52"/>
    </row>
    <row r="1034" spans="1:35" ht="15.75" customHeight="1">
      <c r="A1034" s="504"/>
      <c r="B1034" s="339"/>
      <c r="C1034" s="339"/>
      <c r="D1034" s="500"/>
      <c r="E1034" s="501"/>
      <c r="F1034" s="502"/>
      <c r="G1034" s="502"/>
      <c r="H1034" s="118"/>
      <c r="I1034" s="118"/>
      <c r="J1034" s="122"/>
      <c r="K1034" s="123"/>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52"/>
    </row>
    <row r="1035" spans="1:35" ht="15.75" customHeight="1">
      <c r="A1035" s="504"/>
      <c r="B1035" s="339"/>
      <c r="C1035" s="339"/>
      <c r="D1035" s="500"/>
      <c r="E1035" s="501"/>
      <c r="F1035" s="502"/>
      <c r="G1035" s="502"/>
      <c r="H1035" s="118"/>
      <c r="I1035" s="118"/>
      <c r="J1035" s="122"/>
      <c r="K1035" s="123"/>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52"/>
    </row>
    <row r="1036" spans="1:35" ht="15.75" customHeight="1">
      <c r="A1036" s="504"/>
      <c r="B1036" s="339"/>
      <c r="C1036" s="339"/>
      <c r="D1036" s="500"/>
      <c r="E1036" s="501"/>
      <c r="F1036" s="502"/>
      <c r="G1036" s="502"/>
      <c r="H1036" s="118"/>
      <c r="I1036" s="118"/>
      <c r="J1036" s="122"/>
      <c r="K1036" s="123"/>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52"/>
    </row>
    <row r="1037" spans="1:35" ht="15.75" customHeight="1">
      <c r="A1037" s="504"/>
      <c r="B1037" s="339"/>
      <c r="C1037" s="339"/>
      <c r="D1037" s="500"/>
      <c r="E1037" s="501"/>
      <c r="F1037" s="502"/>
      <c r="G1037" s="502"/>
      <c r="H1037" s="118"/>
      <c r="I1037" s="118"/>
      <c r="J1037" s="122"/>
      <c r="K1037" s="123"/>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52"/>
    </row>
    <row r="1038" spans="1:35" ht="15.75" customHeight="1">
      <c r="A1038" s="504"/>
      <c r="B1038" s="339"/>
      <c r="C1038" s="339"/>
      <c r="D1038" s="500"/>
      <c r="E1038" s="501"/>
      <c r="F1038" s="502"/>
      <c r="G1038" s="502"/>
      <c r="H1038" s="118"/>
      <c r="I1038" s="118"/>
      <c r="J1038" s="122"/>
      <c r="K1038" s="123"/>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52"/>
    </row>
    <row r="1039" spans="1:35" ht="15.75" customHeight="1">
      <c r="A1039" s="504"/>
      <c r="B1039" s="339"/>
      <c r="C1039" s="339"/>
      <c r="D1039" s="500"/>
      <c r="E1039" s="501"/>
      <c r="F1039" s="502"/>
      <c r="G1039" s="502"/>
      <c r="H1039" s="118"/>
      <c r="I1039" s="118"/>
      <c r="J1039" s="122"/>
      <c r="K1039" s="123"/>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52"/>
    </row>
    <row r="1040" spans="1:35" ht="15.75" customHeight="1">
      <c r="A1040" s="504"/>
      <c r="B1040" s="339"/>
      <c r="C1040" s="339"/>
      <c r="D1040" s="500"/>
      <c r="E1040" s="501"/>
      <c r="F1040" s="502"/>
      <c r="G1040" s="502"/>
      <c r="H1040" s="118"/>
      <c r="I1040" s="118"/>
      <c r="J1040" s="122"/>
      <c r="K1040" s="123"/>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52"/>
    </row>
    <row r="1041" spans="1:35" ht="15.75" customHeight="1">
      <c r="A1041" s="504"/>
      <c r="B1041" s="339"/>
      <c r="C1041" s="339"/>
      <c r="D1041" s="500"/>
      <c r="E1041" s="501"/>
      <c r="F1041" s="502"/>
      <c r="G1041" s="502"/>
      <c r="H1041" s="118"/>
      <c r="I1041" s="118"/>
      <c r="J1041" s="122"/>
      <c r="K1041" s="123"/>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52"/>
    </row>
    <row r="1042" spans="1:35" ht="15.75" customHeight="1">
      <c r="A1042" s="504"/>
      <c r="B1042" s="339"/>
      <c r="C1042" s="339"/>
      <c r="D1042" s="500"/>
      <c r="E1042" s="501"/>
      <c r="F1042" s="502"/>
      <c r="G1042" s="502"/>
      <c r="H1042" s="118"/>
      <c r="I1042" s="118"/>
      <c r="J1042" s="122"/>
      <c r="K1042" s="123"/>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52"/>
    </row>
    <row r="1043" spans="1:35" ht="15.75" customHeight="1">
      <c r="A1043" s="504"/>
      <c r="B1043" s="339"/>
      <c r="C1043" s="339"/>
      <c r="D1043" s="500"/>
      <c r="E1043" s="501"/>
      <c r="F1043" s="502"/>
      <c r="G1043" s="502"/>
      <c r="H1043" s="118"/>
      <c r="I1043" s="118"/>
      <c r="J1043" s="122"/>
      <c r="K1043" s="123"/>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52"/>
    </row>
    <row r="1044" spans="1:35" ht="15.75" customHeight="1">
      <c r="A1044" s="504"/>
      <c r="B1044" s="339"/>
      <c r="C1044" s="339"/>
      <c r="D1044" s="500"/>
      <c r="E1044" s="501"/>
      <c r="F1044" s="502"/>
      <c r="G1044" s="502"/>
      <c r="H1044" s="118"/>
      <c r="I1044" s="118"/>
      <c r="J1044" s="122"/>
      <c r="K1044" s="123"/>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52"/>
    </row>
    <row r="1045" spans="1:35" ht="15.75" customHeight="1">
      <c r="A1045" s="504"/>
      <c r="B1045" s="339"/>
      <c r="C1045" s="339"/>
      <c r="D1045" s="500"/>
      <c r="E1045" s="501"/>
      <c r="F1045" s="502"/>
      <c r="G1045" s="502"/>
      <c r="H1045" s="118"/>
      <c r="I1045" s="118"/>
      <c r="J1045" s="122"/>
      <c r="K1045" s="123"/>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52"/>
    </row>
    <row r="1046" spans="1:35" ht="15.75" customHeight="1">
      <c r="A1046" s="504"/>
      <c r="B1046" s="339"/>
      <c r="C1046" s="339"/>
      <c r="D1046" s="500"/>
      <c r="E1046" s="501"/>
      <c r="F1046" s="502"/>
      <c r="G1046" s="502"/>
      <c r="H1046" s="118"/>
      <c r="I1046" s="118"/>
      <c r="J1046" s="122"/>
      <c r="K1046" s="123"/>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52"/>
    </row>
    <row r="1047" spans="1:35" ht="15.75" customHeight="1">
      <c r="A1047" s="504"/>
      <c r="B1047" s="339"/>
      <c r="C1047" s="339"/>
      <c r="D1047" s="500"/>
      <c r="E1047" s="501"/>
      <c r="F1047" s="502"/>
      <c r="G1047" s="502"/>
      <c r="H1047" s="118"/>
      <c r="I1047" s="118"/>
      <c r="J1047" s="122"/>
      <c r="K1047" s="123"/>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52"/>
    </row>
    <row r="1048" spans="1:35" ht="15.75" customHeight="1">
      <c r="A1048" s="504"/>
      <c r="B1048" s="339"/>
      <c r="C1048" s="339"/>
      <c r="D1048" s="500"/>
      <c r="E1048" s="501"/>
      <c r="F1048" s="502"/>
      <c r="G1048" s="502"/>
      <c r="H1048" s="118"/>
      <c r="I1048" s="118"/>
      <c r="J1048" s="122"/>
      <c r="K1048" s="123"/>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52"/>
    </row>
    <row r="1049" spans="1:35" ht="15.75" customHeight="1">
      <c r="A1049" s="504"/>
      <c r="B1049" s="339"/>
      <c r="C1049" s="339"/>
      <c r="D1049" s="500"/>
      <c r="E1049" s="501"/>
      <c r="F1049" s="502"/>
      <c r="G1049" s="502"/>
      <c r="H1049" s="118"/>
      <c r="I1049" s="118"/>
      <c r="J1049" s="122"/>
      <c r="K1049" s="123"/>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52"/>
    </row>
    <row r="1050" spans="1:35" ht="15.75" customHeight="1">
      <c r="A1050" s="504"/>
      <c r="B1050" s="339"/>
      <c r="C1050" s="339"/>
      <c r="D1050" s="500"/>
      <c r="E1050" s="501"/>
      <c r="F1050" s="502"/>
      <c r="G1050" s="502"/>
      <c r="H1050" s="118"/>
      <c r="I1050" s="118"/>
      <c r="J1050" s="122"/>
      <c r="K1050" s="123"/>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52"/>
    </row>
    <row r="1051" spans="1:35" ht="15.75" customHeight="1">
      <c r="A1051" s="504"/>
      <c r="B1051" s="339"/>
      <c r="C1051" s="339"/>
      <c r="D1051" s="500"/>
      <c r="E1051" s="501"/>
      <c r="F1051" s="502"/>
      <c r="G1051" s="502"/>
      <c r="H1051" s="118"/>
      <c r="I1051" s="118"/>
      <c r="J1051" s="122"/>
      <c r="K1051" s="123"/>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52"/>
    </row>
    <row r="1052" spans="1:35" ht="15.75" customHeight="1">
      <c r="A1052" s="504"/>
      <c r="B1052" s="339"/>
      <c r="C1052" s="339"/>
      <c r="D1052" s="500"/>
      <c r="E1052" s="501"/>
      <c r="F1052" s="502"/>
      <c r="G1052" s="502"/>
      <c r="H1052" s="118"/>
      <c r="I1052" s="118"/>
      <c r="J1052" s="122"/>
      <c r="K1052" s="123"/>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52"/>
    </row>
    <row r="1053" spans="1:35" ht="15.75" customHeight="1">
      <c r="A1053" s="504"/>
      <c r="B1053" s="339"/>
      <c r="C1053" s="339"/>
      <c r="D1053" s="500"/>
      <c r="E1053" s="501"/>
      <c r="F1053" s="502"/>
      <c r="G1053" s="502"/>
      <c r="H1053" s="118"/>
      <c r="I1053" s="118"/>
      <c r="J1053" s="122"/>
      <c r="K1053" s="123"/>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52"/>
    </row>
    <row r="1054" spans="1:35" ht="15.75" customHeight="1">
      <c r="A1054" s="504"/>
      <c r="B1054" s="339"/>
      <c r="C1054" s="339"/>
      <c r="D1054" s="500"/>
      <c r="E1054" s="501"/>
      <c r="F1054" s="502"/>
      <c r="G1054" s="502"/>
      <c r="H1054" s="118"/>
      <c r="I1054" s="118"/>
      <c r="J1054" s="122"/>
      <c r="K1054" s="123"/>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52"/>
    </row>
    <row r="1055" spans="1:35" ht="15.75" customHeight="1">
      <c r="A1055" s="504"/>
      <c r="B1055" s="339"/>
      <c r="C1055" s="339"/>
      <c r="D1055" s="500"/>
      <c r="E1055" s="501"/>
      <c r="F1055" s="502"/>
      <c r="G1055" s="502"/>
      <c r="H1055" s="118"/>
      <c r="I1055" s="118"/>
      <c r="J1055" s="122"/>
      <c r="K1055" s="123"/>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52"/>
    </row>
    <row r="1056" spans="1:35" ht="15.75" customHeight="1">
      <c r="A1056" s="504"/>
      <c r="B1056" s="339"/>
      <c r="C1056" s="339"/>
      <c r="D1056" s="500"/>
      <c r="E1056" s="501"/>
      <c r="F1056" s="502"/>
      <c r="G1056" s="502"/>
      <c r="H1056" s="118"/>
      <c r="I1056" s="118"/>
      <c r="J1056" s="122"/>
      <c r="K1056" s="123"/>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52"/>
    </row>
    <row r="1057" spans="1:35" ht="15.75" customHeight="1">
      <c r="A1057" s="504"/>
      <c r="B1057" s="339"/>
      <c r="C1057" s="339"/>
      <c r="D1057" s="500"/>
      <c r="E1057" s="501"/>
      <c r="F1057" s="502"/>
      <c r="G1057" s="502"/>
      <c r="H1057" s="118"/>
      <c r="I1057" s="118"/>
      <c r="J1057" s="122"/>
      <c r="K1057" s="123"/>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52"/>
    </row>
    <row r="1058" spans="1:35" ht="15.75" customHeight="1">
      <c r="A1058" s="504"/>
      <c r="B1058" s="339"/>
      <c r="C1058" s="339"/>
      <c r="D1058" s="500"/>
      <c r="E1058" s="501"/>
      <c r="F1058" s="502"/>
      <c r="G1058" s="502"/>
      <c r="H1058" s="118"/>
      <c r="I1058" s="118"/>
      <c r="J1058" s="122"/>
      <c r="K1058" s="123"/>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52"/>
    </row>
    <row r="1059" spans="1:35" ht="15.75" customHeight="1">
      <c r="A1059" s="504"/>
      <c r="B1059" s="339"/>
      <c r="C1059" s="339"/>
      <c r="D1059" s="500"/>
      <c r="E1059" s="501"/>
      <c r="F1059" s="502"/>
      <c r="G1059" s="502"/>
      <c r="H1059" s="118"/>
      <c r="I1059" s="118"/>
      <c r="J1059" s="122"/>
      <c r="K1059" s="123"/>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52"/>
    </row>
    <row r="1060" spans="1:35" ht="15.75" customHeight="1">
      <c r="A1060" s="504"/>
      <c r="B1060" s="339"/>
      <c r="C1060" s="339"/>
      <c r="D1060" s="500"/>
      <c r="E1060" s="501"/>
      <c r="F1060" s="502"/>
      <c r="G1060" s="502"/>
      <c r="H1060" s="118"/>
      <c r="I1060" s="118"/>
      <c r="J1060" s="122"/>
      <c r="K1060" s="123"/>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52"/>
    </row>
    <row r="1061" spans="1:35" ht="15.75" customHeight="1">
      <c r="A1061" s="504"/>
      <c r="B1061" s="339"/>
      <c r="C1061" s="339"/>
      <c r="D1061" s="500"/>
      <c r="E1061" s="501"/>
      <c r="F1061" s="502"/>
      <c r="G1061" s="502"/>
      <c r="H1061" s="118"/>
      <c r="I1061" s="118"/>
      <c r="J1061" s="122"/>
      <c r="K1061" s="123"/>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52"/>
    </row>
    <row r="1062" spans="1:35" ht="15.75" customHeight="1">
      <c r="A1062" s="504"/>
      <c r="B1062" s="339"/>
      <c r="C1062" s="339"/>
      <c r="D1062" s="500"/>
      <c r="E1062" s="501"/>
      <c r="F1062" s="502"/>
      <c r="G1062" s="502"/>
      <c r="H1062" s="118"/>
      <c r="I1062" s="118"/>
      <c r="J1062" s="122"/>
      <c r="K1062" s="123"/>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52"/>
    </row>
    <row r="1063" spans="1:35" ht="15.75" customHeight="1">
      <c r="A1063" s="504"/>
      <c r="B1063" s="339"/>
      <c r="C1063" s="339"/>
      <c r="D1063" s="500"/>
      <c r="E1063" s="501"/>
      <c r="F1063" s="502"/>
      <c r="G1063" s="502"/>
      <c r="H1063" s="118"/>
      <c r="I1063" s="118"/>
      <c r="J1063" s="122"/>
      <c r="K1063" s="123"/>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52"/>
    </row>
    <row r="1064" spans="1:35" ht="15.75" customHeight="1">
      <c r="A1064" s="504"/>
      <c r="B1064" s="339"/>
      <c r="C1064" s="339"/>
      <c r="D1064" s="500"/>
      <c r="E1064" s="501"/>
      <c r="F1064" s="502"/>
      <c r="G1064" s="502"/>
      <c r="H1064" s="118"/>
      <c r="I1064" s="118"/>
      <c r="J1064" s="122"/>
      <c r="K1064" s="123"/>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52"/>
    </row>
    <row r="1065" spans="1:35" ht="15.75" customHeight="1">
      <c r="A1065" s="504"/>
      <c r="B1065" s="339"/>
      <c r="C1065" s="339"/>
      <c r="D1065" s="500"/>
      <c r="E1065" s="501"/>
      <c r="F1065" s="502"/>
      <c r="G1065" s="502"/>
      <c r="H1065" s="118"/>
      <c r="I1065" s="118"/>
      <c r="J1065" s="122"/>
      <c r="K1065" s="123"/>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52"/>
    </row>
    <row r="1066" spans="1:35" ht="15.75" customHeight="1">
      <c r="A1066" s="504"/>
      <c r="B1066" s="339"/>
      <c r="C1066" s="339"/>
      <c r="D1066" s="500"/>
      <c r="E1066" s="501"/>
      <c r="F1066" s="502"/>
      <c r="G1066" s="502"/>
      <c r="H1066" s="118"/>
      <c r="I1066" s="118"/>
      <c r="J1066" s="122"/>
      <c r="K1066" s="123"/>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52"/>
    </row>
    <row r="1067" spans="1:35" ht="15.75" customHeight="1">
      <c r="A1067" s="504"/>
      <c r="B1067" s="339"/>
      <c r="C1067" s="339"/>
      <c r="D1067" s="500"/>
      <c r="E1067" s="501"/>
      <c r="F1067" s="502"/>
      <c r="G1067" s="502"/>
      <c r="H1067" s="118"/>
      <c r="I1067" s="118"/>
      <c r="J1067" s="122"/>
      <c r="K1067" s="123"/>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52"/>
    </row>
    <row r="1068" spans="1:35" ht="15.75" customHeight="1">
      <c r="A1068" s="504"/>
      <c r="B1068" s="339"/>
      <c r="C1068" s="339"/>
      <c r="D1068" s="500"/>
      <c r="E1068" s="501"/>
      <c r="F1068" s="502"/>
      <c r="G1068" s="502"/>
      <c r="H1068" s="118"/>
      <c r="I1068" s="118"/>
      <c r="J1068" s="122"/>
      <c r="K1068" s="123"/>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52"/>
    </row>
    <row r="1069" spans="1:35" ht="15.75" customHeight="1">
      <c r="A1069" s="504"/>
      <c r="B1069" s="339"/>
      <c r="C1069" s="339"/>
      <c r="D1069" s="500"/>
      <c r="E1069" s="501"/>
      <c r="F1069" s="502"/>
      <c r="G1069" s="502"/>
      <c r="H1069" s="118"/>
      <c r="I1069" s="118"/>
      <c r="J1069" s="122"/>
      <c r="K1069" s="123"/>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52"/>
    </row>
    <row r="1070" spans="1:35" ht="15.75" customHeight="1">
      <c r="A1070" s="504"/>
      <c r="B1070" s="339"/>
      <c r="C1070" s="339"/>
      <c r="D1070" s="500"/>
      <c r="E1070" s="501"/>
      <c r="F1070" s="502"/>
      <c r="G1070" s="502"/>
      <c r="H1070" s="118"/>
      <c r="I1070" s="118"/>
      <c r="J1070" s="122"/>
      <c r="K1070" s="123"/>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52"/>
    </row>
    <row r="1071" spans="1:35" ht="15.75" customHeight="1">
      <c r="A1071" s="504"/>
      <c r="B1071" s="339"/>
      <c r="C1071" s="339"/>
      <c r="D1071" s="500"/>
      <c r="E1071" s="501"/>
      <c r="F1071" s="502"/>
      <c r="G1071" s="502"/>
      <c r="H1071" s="118"/>
      <c r="I1071" s="118"/>
      <c r="J1071" s="122"/>
      <c r="K1071" s="123"/>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52"/>
    </row>
    <row r="1072" spans="1:35" ht="15.75" customHeight="1">
      <c r="A1072" s="504"/>
      <c r="B1072" s="339"/>
      <c r="C1072" s="339"/>
      <c r="D1072" s="500"/>
      <c r="E1072" s="501"/>
      <c r="F1072" s="502"/>
      <c r="G1072" s="502"/>
      <c r="H1072" s="118"/>
      <c r="I1072" s="118"/>
      <c r="J1072" s="122"/>
      <c r="K1072" s="123"/>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52"/>
    </row>
    <row r="1073" spans="1:35" ht="15.75" customHeight="1">
      <c r="A1073" s="504"/>
      <c r="B1073" s="339"/>
      <c r="C1073" s="339"/>
      <c r="D1073" s="500"/>
      <c r="E1073" s="501"/>
      <c r="F1073" s="502"/>
      <c r="G1073" s="502"/>
      <c r="H1073" s="118"/>
      <c r="I1073" s="118"/>
      <c r="J1073" s="122"/>
      <c r="K1073" s="123"/>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52"/>
    </row>
    <row r="1074" spans="1:35" ht="15.75" customHeight="1">
      <c r="A1074" s="504"/>
      <c r="B1074" s="339"/>
      <c r="C1074" s="339"/>
      <c r="D1074" s="500"/>
      <c r="E1074" s="501"/>
      <c r="F1074" s="502"/>
      <c r="G1074" s="502"/>
      <c r="H1074" s="118"/>
      <c r="I1074" s="118"/>
      <c r="J1074" s="122"/>
      <c r="K1074" s="123"/>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52"/>
    </row>
    <row r="1075" spans="1:35" ht="15.75" customHeight="1">
      <c r="A1075" s="504"/>
      <c r="B1075" s="339"/>
      <c r="C1075" s="339"/>
      <c r="D1075" s="500"/>
      <c r="E1075" s="501"/>
      <c r="F1075" s="502"/>
      <c r="G1075" s="502"/>
      <c r="H1075" s="118"/>
      <c r="I1075" s="118"/>
      <c r="J1075" s="122"/>
      <c r="K1075" s="123"/>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52"/>
    </row>
    <row r="1076" spans="1:35" ht="15.75" customHeight="1">
      <c r="A1076" s="504"/>
      <c r="B1076" s="339"/>
      <c r="C1076" s="339"/>
      <c r="D1076" s="500"/>
      <c r="E1076" s="501"/>
      <c r="F1076" s="502"/>
      <c r="G1076" s="502"/>
      <c r="H1076" s="118"/>
      <c r="I1076" s="118"/>
      <c r="J1076" s="122"/>
      <c r="K1076" s="123"/>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52"/>
    </row>
    <row r="1077" spans="1:35" ht="15.75" customHeight="1">
      <c r="A1077" s="504"/>
      <c r="B1077" s="339"/>
      <c r="C1077" s="339"/>
      <c r="D1077" s="500"/>
      <c r="E1077" s="501"/>
      <c r="F1077" s="502"/>
      <c r="G1077" s="502"/>
      <c r="H1077" s="118"/>
      <c r="I1077" s="118"/>
      <c r="J1077" s="122"/>
      <c r="K1077" s="123"/>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52"/>
    </row>
    <row r="1078" spans="1:35" ht="15.75" customHeight="1">
      <c r="A1078" s="504"/>
      <c r="B1078" s="339"/>
      <c r="C1078" s="339"/>
      <c r="D1078" s="500"/>
      <c r="E1078" s="501"/>
      <c r="F1078" s="502"/>
      <c r="G1078" s="502"/>
      <c r="H1078" s="118"/>
      <c r="I1078" s="118"/>
      <c r="J1078" s="122"/>
      <c r="K1078" s="123"/>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52"/>
    </row>
    <row r="1079" spans="1:35" ht="15.75" customHeight="1">
      <c r="A1079" s="504"/>
      <c r="B1079" s="339"/>
      <c r="C1079" s="339"/>
      <c r="D1079" s="500"/>
      <c r="E1079" s="501"/>
      <c r="F1079" s="502"/>
      <c r="G1079" s="502"/>
      <c r="H1079" s="118"/>
      <c r="I1079" s="118"/>
      <c r="J1079" s="122"/>
      <c r="K1079" s="123"/>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52"/>
    </row>
    <row r="1080" spans="1:35" ht="15.75" customHeight="1">
      <c r="A1080" s="504"/>
      <c r="B1080" s="339"/>
      <c r="C1080" s="339"/>
      <c r="D1080" s="500"/>
      <c r="E1080" s="501"/>
      <c r="F1080" s="502"/>
      <c r="G1080" s="502"/>
      <c r="H1080" s="118"/>
      <c r="I1080" s="118"/>
      <c r="J1080" s="122"/>
      <c r="K1080" s="123"/>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52"/>
    </row>
    <row r="1081" spans="1:35" ht="15.75" customHeight="1">
      <c r="A1081" s="504"/>
      <c r="B1081" s="339"/>
      <c r="C1081" s="339"/>
      <c r="D1081" s="500"/>
      <c r="E1081" s="501"/>
      <c r="F1081" s="502"/>
      <c r="G1081" s="502"/>
      <c r="H1081" s="118"/>
      <c r="I1081" s="118"/>
      <c r="J1081" s="122"/>
      <c r="K1081" s="123"/>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52"/>
    </row>
    <row r="1082" spans="1:35" ht="15.75" customHeight="1">
      <c r="A1082" s="504"/>
      <c r="B1082" s="339"/>
      <c r="C1082" s="339"/>
      <c r="D1082" s="500"/>
      <c r="E1082" s="501"/>
      <c r="F1082" s="502"/>
      <c r="G1082" s="502"/>
      <c r="H1082" s="118"/>
      <c r="I1082" s="118"/>
      <c r="J1082" s="122"/>
      <c r="K1082" s="123"/>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52"/>
    </row>
    <row r="1083" spans="1:35" ht="15.75" customHeight="1">
      <c r="A1083" s="504"/>
      <c r="B1083" s="339"/>
      <c r="C1083" s="339"/>
      <c r="D1083" s="500"/>
      <c r="E1083" s="501"/>
      <c r="F1083" s="502"/>
      <c r="G1083" s="502"/>
      <c r="H1083" s="118"/>
      <c r="I1083" s="118"/>
      <c r="J1083" s="122"/>
      <c r="K1083" s="123"/>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52"/>
    </row>
    <row r="1084" spans="1:35" ht="15.75" customHeight="1">
      <c r="A1084" s="504"/>
      <c r="B1084" s="339"/>
      <c r="C1084" s="339"/>
      <c r="D1084" s="500"/>
      <c r="E1084" s="501"/>
      <c r="F1084" s="502"/>
      <c r="G1084" s="502"/>
      <c r="H1084" s="118"/>
      <c r="I1084" s="118"/>
      <c r="J1084" s="122"/>
      <c r="K1084" s="123"/>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52"/>
    </row>
    <row r="1085" spans="1:35" ht="15.75" customHeight="1">
      <c r="A1085" s="504"/>
      <c r="B1085" s="339"/>
      <c r="C1085" s="339"/>
      <c r="D1085" s="500"/>
      <c r="E1085" s="501"/>
      <c r="F1085" s="502"/>
      <c r="G1085" s="502"/>
      <c r="H1085" s="118"/>
      <c r="I1085" s="118"/>
      <c r="J1085" s="122"/>
      <c r="K1085" s="123"/>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52"/>
    </row>
    <row r="1086" spans="1:35" ht="15.75" customHeight="1">
      <c r="A1086" s="504"/>
      <c r="B1086" s="339"/>
      <c r="C1086" s="339"/>
      <c r="D1086" s="500"/>
      <c r="E1086" s="501"/>
      <c r="F1086" s="502"/>
      <c r="G1086" s="502"/>
      <c r="H1086" s="118"/>
      <c r="I1086" s="118"/>
      <c r="J1086" s="122"/>
      <c r="K1086" s="123"/>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52"/>
    </row>
    <row r="1087" spans="1:35" ht="15.75" customHeight="1">
      <c r="A1087" s="504"/>
      <c r="B1087" s="339"/>
      <c r="C1087" s="339"/>
      <c r="D1087" s="500"/>
      <c r="E1087" s="501"/>
      <c r="F1087" s="502"/>
      <c r="G1087" s="502"/>
      <c r="H1087" s="118"/>
      <c r="I1087" s="118"/>
      <c r="J1087" s="122"/>
      <c r="K1087" s="123"/>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52"/>
    </row>
    <row r="1088" spans="1:35" ht="15.75" customHeight="1">
      <c r="A1088" s="504"/>
      <c r="B1088" s="339"/>
      <c r="C1088" s="339"/>
      <c r="D1088" s="500"/>
      <c r="E1088" s="501"/>
      <c r="F1088" s="502"/>
      <c r="G1088" s="502"/>
      <c r="H1088" s="118"/>
      <c r="I1088" s="118"/>
      <c r="J1088" s="122"/>
      <c r="K1088" s="123"/>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52"/>
    </row>
    <row r="1089" spans="1:35" ht="15.75" customHeight="1">
      <c r="A1089" s="504"/>
      <c r="B1089" s="339"/>
      <c r="C1089" s="339"/>
      <c r="D1089" s="500"/>
      <c r="E1089" s="501"/>
      <c r="F1089" s="502"/>
      <c r="G1089" s="502"/>
      <c r="H1089" s="118"/>
      <c r="I1089" s="118"/>
      <c r="J1089" s="122"/>
      <c r="K1089" s="123"/>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52"/>
    </row>
    <row r="1090" spans="1:35" ht="15.75" customHeight="1">
      <c r="A1090" s="504"/>
      <c r="B1090" s="339"/>
      <c r="C1090" s="339"/>
      <c r="D1090" s="500"/>
      <c r="E1090" s="501"/>
      <c r="F1090" s="502"/>
      <c r="G1090" s="502"/>
      <c r="H1090" s="118"/>
      <c r="I1090" s="118"/>
      <c r="J1090" s="122"/>
      <c r="K1090" s="123"/>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52"/>
    </row>
    <row r="1091" spans="1:35" ht="15.75" customHeight="1">
      <c r="A1091" s="504"/>
      <c r="B1091" s="339"/>
      <c r="C1091" s="339"/>
      <c r="D1091" s="500"/>
      <c r="E1091" s="501"/>
      <c r="F1091" s="502"/>
      <c r="G1091" s="502"/>
      <c r="H1091" s="118"/>
      <c r="I1091" s="118"/>
      <c r="J1091" s="122"/>
      <c r="K1091" s="123"/>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52"/>
    </row>
    <row r="1092" spans="1:35" ht="15.75" customHeight="1">
      <c r="A1092" s="504"/>
      <c r="B1092" s="339"/>
      <c r="C1092" s="339"/>
      <c r="D1092" s="500"/>
      <c r="E1092" s="501"/>
      <c r="F1092" s="502"/>
      <c r="G1092" s="502"/>
      <c r="H1092" s="118"/>
      <c r="I1092" s="118"/>
      <c r="J1092" s="122"/>
      <c r="K1092" s="123"/>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52"/>
    </row>
    <row r="1093" spans="1:35" ht="15.75" customHeight="1">
      <c r="A1093" s="504"/>
      <c r="B1093" s="339"/>
      <c r="C1093" s="339"/>
      <c r="D1093" s="500"/>
      <c r="E1093" s="501"/>
      <c r="F1093" s="502"/>
      <c r="G1093" s="502"/>
      <c r="H1093" s="118"/>
      <c r="I1093" s="118"/>
      <c r="J1093" s="122"/>
      <c r="K1093" s="123"/>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52"/>
    </row>
    <row r="1094" spans="1:35" ht="15.75" customHeight="1">
      <c r="A1094" s="504"/>
      <c r="B1094" s="339"/>
      <c r="C1094" s="339"/>
      <c r="D1094" s="500"/>
      <c r="E1094" s="501"/>
      <c r="F1094" s="502"/>
      <c r="G1094" s="502"/>
      <c r="H1094" s="118"/>
      <c r="I1094" s="118"/>
      <c r="J1094" s="122"/>
      <c r="K1094" s="123"/>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52"/>
    </row>
    <row r="1095" spans="1:35" ht="15.75" customHeight="1">
      <c r="A1095" s="504"/>
      <c r="B1095" s="339"/>
      <c r="C1095" s="339"/>
      <c r="D1095" s="500"/>
      <c r="E1095" s="501"/>
      <c r="F1095" s="502"/>
      <c r="G1095" s="502"/>
      <c r="H1095" s="118"/>
      <c r="I1095" s="118"/>
      <c r="J1095" s="122"/>
      <c r="K1095" s="123"/>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52"/>
    </row>
    <row r="1096" spans="1:35" ht="15.75" customHeight="1">
      <c r="A1096" s="504"/>
      <c r="B1096" s="339"/>
      <c r="C1096" s="339"/>
      <c r="D1096" s="500"/>
      <c r="E1096" s="501"/>
      <c r="F1096" s="502"/>
      <c r="G1096" s="502"/>
      <c r="H1096" s="118"/>
      <c r="I1096" s="118"/>
      <c r="J1096" s="122"/>
      <c r="K1096" s="123"/>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52"/>
    </row>
    <row r="1097" spans="1:35" ht="15.75" customHeight="1">
      <c r="A1097" s="504"/>
      <c r="B1097" s="339"/>
      <c r="C1097" s="339"/>
      <c r="D1097" s="500"/>
      <c r="E1097" s="501"/>
      <c r="F1097" s="502"/>
      <c r="G1097" s="502"/>
      <c r="H1097" s="118"/>
      <c r="I1097" s="118"/>
      <c r="J1097" s="122"/>
      <c r="K1097" s="123"/>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52"/>
    </row>
    <row r="1098" spans="1:35" ht="15.75" customHeight="1">
      <c r="A1098" s="504"/>
      <c r="B1098" s="339"/>
      <c r="C1098" s="339"/>
      <c r="D1098" s="500"/>
      <c r="E1098" s="501"/>
      <c r="F1098" s="502"/>
      <c r="G1098" s="502"/>
      <c r="H1098" s="118"/>
      <c r="I1098" s="118"/>
      <c r="J1098" s="122"/>
      <c r="K1098" s="123"/>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52"/>
    </row>
    <row r="1099" spans="1:35" ht="15.75" customHeight="1">
      <c r="A1099" s="504"/>
      <c r="B1099" s="339"/>
      <c r="C1099" s="339"/>
      <c r="D1099" s="500"/>
      <c r="E1099" s="501"/>
      <c r="F1099" s="502"/>
      <c r="G1099" s="502"/>
      <c r="H1099" s="118"/>
      <c r="I1099" s="118"/>
      <c r="J1099" s="122"/>
      <c r="K1099" s="123"/>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52"/>
    </row>
    <row r="1100" spans="1:35" ht="15.75" customHeight="1">
      <c r="A1100" s="504"/>
      <c r="B1100" s="339"/>
      <c r="C1100" s="339"/>
      <c r="D1100" s="500"/>
      <c r="E1100" s="501"/>
      <c r="F1100" s="502"/>
      <c r="G1100" s="502"/>
      <c r="H1100" s="118"/>
      <c r="I1100" s="118"/>
      <c r="J1100" s="122"/>
      <c r="K1100" s="123"/>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52"/>
    </row>
    <row r="1101" spans="1:35" ht="15.75" customHeight="1">
      <c r="A1101" s="504"/>
      <c r="B1101" s="339"/>
      <c r="C1101" s="339"/>
      <c r="D1101" s="500"/>
      <c r="E1101" s="501"/>
      <c r="F1101" s="502"/>
      <c r="G1101" s="502"/>
      <c r="H1101" s="118"/>
      <c r="I1101" s="118"/>
      <c r="J1101" s="122"/>
      <c r="K1101" s="123"/>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52"/>
    </row>
    <row r="1102" spans="1:35" ht="15.75" customHeight="1">
      <c r="A1102" s="504"/>
      <c r="B1102" s="339"/>
      <c r="C1102" s="339"/>
      <c r="D1102" s="500"/>
      <c r="E1102" s="501"/>
      <c r="F1102" s="502"/>
      <c r="G1102" s="502"/>
      <c r="H1102" s="118"/>
      <c r="I1102" s="118"/>
      <c r="J1102" s="122"/>
      <c r="K1102" s="123"/>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52"/>
    </row>
    <row r="1103" spans="1:35" ht="15.75" customHeight="1">
      <c r="A1103" s="504"/>
      <c r="B1103" s="339"/>
      <c r="C1103" s="339"/>
      <c r="D1103" s="500"/>
      <c r="E1103" s="501"/>
      <c r="F1103" s="502"/>
      <c r="G1103" s="502"/>
      <c r="H1103" s="118"/>
      <c r="I1103" s="118"/>
      <c r="J1103" s="122"/>
      <c r="K1103" s="123"/>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52"/>
    </row>
    <row r="1104" spans="1:35" ht="15.75" customHeight="1">
      <c r="A1104" s="504"/>
      <c r="B1104" s="339"/>
      <c r="C1104" s="339"/>
      <c r="D1104" s="500"/>
      <c r="E1104" s="501"/>
      <c r="F1104" s="502"/>
      <c r="G1104" s="502"/>
      <c r="H1104" s="118"/>
      <c r="I1104" s="118"/>
      <c r="J1104" s="122"/>
      <c r="K1104" s="123"/>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52"/>
    </row>
    <row r="1105" spans="1:35" ht="15.75" customHeight="1">
      <c r="A1105" s="504"/>
      <c r="B1105" s="339"/>
      <c r="C1105" s="339"/>
      <c r="D1105" s="500"/>
      <c r="E1105" s="501"/>
      <c r="F1105" s="502"/>
      <c r="G1105" s="502"/>
      <c r="H1105" s="118"/>
      <c r="I1105" s="118"/>
      <c r="J1105" s="122"/>
      <c r="K1105" s="123"/>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52"/>
    </row>
    <row r="1106" spans="1:35" ht="15.75" customHeight="1">
      <c r="A1106" s="504"/>
      <c r="B1106" s="339"/>
      <c r="C1106" s="339"/>
      <c r="D1106" s="500"/>
      <c r="E1106" s="501"/>
      <c r="F1106" s="502"/>
      <c r="G1106" s="502"/>
      <c r="H1106" s="118"/>
      <c r="I1106" s="118"/>
      <c r="J1106" s="122"/>
      <c r="K1106" s="123"/>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52"/>
    </row>
    <row r="1107" spans="1:35" ht="15.75" customHeight="1">
      <c r="A1107" s="504"/>
      <c r="B1107" s="339"/>
      <c r="C1107" s="339"/>
      <c r="D1107" s="500"/>
      <c r="E1107" s="501"/>
      <c r="F1107" s="502"/>
      <c r="G1107" s="502"/>
      <c r="H1107" s="118"/>
      <c r="I1107" s="118"/>
      <c r="J1107" s="122"/>
      <c r="K1107" s="123"/>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52"/>
    </row>
    <row r="1108" spans="1:35" ht="15.75" customHeight="1">
      <c r="A1108" s="504"/>
      <c r="B1108" s="339"/>
      <c r="C1108" s="339"/>
      <c r="D1108" s="500"/>
      <c r="E1108" s="501"/>
      <c r="F1108" s="502"/>
      <c r="G1108" s="502"/>
      <c r="H1108" s="118"/>
      <c r="I1108" s="118"/>
      <c r="J1108" s="122"/>
      <c r="K1108" s="123"/>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52"/>
    </row>
    <row r="1109" spans="1:35" ht="15.75" customHeight="1">
      <c r="A1109" s="504"/>
      <c r="B1109" s="339"/>
      <c r="C1109" s="339"/>
      <c r="D1109" s="500"/>
      <c r="E1109" s="501"/>
      <c r="F1109" s="502"/>
      <c r="G1109" s="502"/>
      <c r="H1109" s="118"/>
      <c r="I1109" s="118"/>
      <c r="J1109" s="122"/>
      <c r="K1109" s="123"/>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52"/>
    </row>
    <row r="1110" spans="1:35" ht="15.75" customHeight="1">
      <c r="A1110" s="504"/>
      <c r="B1110" s="339"/>
      <c r="C1110" s="339"/>
      <c r="D1110" s="500"/>
      <c r="E1110" s="501"/>
      <c r="F1110" s="502"/>
      <c r="G1110" s="502"/>
      <c r="H1110" s="118"/>
      <c r="I1110" s="118"/>
      <c r="J1110" s="122"/>
      <c r="K1110" s="123"/>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52"/>
    </row>
    <row r="1111" spans="1:35" ht="15.75" customHeight="1">
      <c r="A1111" s="504"/>
      <c r="B1111" s="339"/>
      <c r="C1111" s="339"/>
      <c r="D1111" s="500"/>
      <c r="E1111" s="501"/>
      <c r="F1111" s="502"/>
      <c r="G1111" s="502"/>
      <c r="H1111" s="118"/>
      <c r="I1111" s="118"/>
      <c r="J1111" s="122"/>
      <c r="K1111" s="123"/>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52"/>
    </row>
    <row r="1112" spans="1:35" ht="15.75" customHeight="1">
      <c r="A1112" s="504"/>
      <c r="B1112" s="339"/>
      <c r="C1112" s="339"/>
      <c r="D1112" s="500"/>
      <c r="E1112" s="501"/>
      <c r="F1112" s="502"/>
      <c r="G1112" s="502"/>
      <c r="H1112" s="118"/>
      <c r="I1112" s="118"/>
      <c r="J1112" s="122"/>
      <c r="K1112" s="123"/>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52"/>
    </row>
    <row r="1113" spans="1:35" ht="15.75" customHeight="1">
      <c r="A1113" s="504"/>
      <c r="B1113" s="339"/>
      <c r="C1113" s="339"/>
      <c r="D1113" s="500"/>
      <c r="E1113" s="501"/>
      <c r="F1113" s="502"/>
      <c r="G1113" s="502"/>
      <c r="H1113" s="118"/>
      <c r="I1113" s="118"/>
      <c r="J1113" s="122"/>
      <c r="K1113" s="123"/>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52"/>
    </row>
    <row r="1114" spans="1:35" ht="15.75" customHeight="1">
      <c r="A1114" s="504"/>
      <c r="B1114" s="339"/>
      <c r="C1114" s="339"/>
      <c r="D1114" s="500"/>
      <c r="E1114" s="501"/>
      <c r="F1114" s="502"/>
      <c r="G1114" s="502"/>
      <c r="H1114" s="118"/>
      <c r="I1114" s="118"/>
      <c r="J1114" s="122"/>
      <c r="K1114" s="123"/>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52"/>
    </row>
    <row r="1115" spans="1:35" ht="15.75" customHeight="1">
      <c r="A1115" s="504"/>
      <c r="B1115" s="339"/>
      <c r="C1115" s="339"/>
      <c r="D1115" s="500"/>
      <c r="E1115" s="501"/>
      <c r="F1115" s="502"/>
      <c r="G1115" s="502"/>
      <c r="H1115" s="118"/>
      <c r="I1115" s="118"/>
      <c r="J1115" s="122"/>
      <c r="K1115" s="123"/>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52"/>
    </row>
    <row r="1116" spans="1:35" ht="15.75" customHeight="1">
      <c r="A1116" s="504"/>
      <c r="B1116" s="339"/>
      <c r="C1116" s="339"/>
      <c r="D1116" s="500"/>
      <c r="E1116" s="501"/>
      <c r="F1116" s="502"/>
      <c r="G1116" s="502"/>
      <c r="H1116" s="118"/>
      <c r="I1116" s="118"/>
      <c r="J1116" s="122"/>
      <c r="K1116" s="123"/>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52"/>
    </row>
    <row r="1117" spans="1:35" ht="15.75" customHeight="1">
      <c r="A1117" s="504"/>
      <c r="B1117" s="339"/>
      <c r="C1117" s="339"/>
      <c r="D1117" s="500"/>
      <c r="E1117" s="501"/>
      <c r="F1117" s="502"/>
      <c r="G1117" s="502"/>
      <c r="H1117" s="118"/>
      <c r="I1117" s="118"/>
      <c r="J1117" s="122"/>
      <c r="K1117" s="123"/>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52"/>
    </row>
    <row r="1118" spans="1:35" ht="15.75" customHeight="1">
      <c r="A1118" s="504"/>
      <c r="B1118" s="339"/>
      <c r="C1118" s="339"/>
      <c r="D1118" s="500"/>
      <c r="E1118" s="501"/>
      <c r="F1118" s="502"/>
      <c r="G1118" s="502"/>
      <c r="H1118" s="118"/>
      <c r="I1118" s="118"/>
      <c r="J1118" s="122"/>
      <c r="K1118" s="123"/>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52"/>
    </row>
    <row r="1119" spans="1:35" ht="15.75" customHeight="1">
      <c r="A1119" s="504"/>
      <c r="B1119" s="339"/>
      <c r="C1119" s="339"/>
      <c r="D1119" s="500"/>
      <c r="E1119" s="501"/>
      <c r="F1119" s="502"/>
      <c r="G1119" s="502"/>
      <c r="H1119" s="118"/>
      <c r="I1119" s="118"/>
      <c r="J1119" s="122"/>
      <c r="K1119" s="123"/>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52"/>
    </row>
    <row r="1120" spans="1:35" ht="15.75" customHeight="1">
      <c r="A1120" s="504"/>
      <c r="B1120" s="339"/>
      <c r="C1120" s="339"/>
      <c r="D1120" s="500"/>
      <c r="E1120" s="501"/>
      <c r="F1120" s="502"/>
      <c r="G1120" s="502"/>
      <c r="H1120" s="118"/>
      <c r="I1120" s="118"/>
      <c r="J1120" s="122"/>
      <c r="K1120" s="123"/>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52"/>
    </row>
    <row r="1121" spans="1:35" ht="15.75" customHeight="1">
      <c r="A1121" s="504"/>
      <c r="B1121" s="339"/>
      <c r="C1121" s="339"/>
      <c r="D1121" s="500"/>
      <c r="E1121" s="501"/>
      <c r="F1121" s="502"/>
      <c r="G1121" s="502"/>
      <c r="H1121" s="118"/>
      <c r="I1121" s="118"/>
      <c r="J1121" s="122"/>
      <c r="K1121" s="123"/>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52"/>
    </row>
    <row r="1122" spans="1:35" ht="15.75" customHeight="1">
      <c r="A1122" s="504"/>
      <c r="B1122" s="339"/>
      <c r="C1122" s="339"/>
      <c r="D1122" s="500"/>
      <c r="E1122" s="501"/>
      <c r="F1122" s="502"/>
      <c r="G1122" s="502"/>
      <c r="H1122" s="118"/>
      <c r="I1122" s="118"/>
      <c r="J1122" s="122"/>
      <c r="K1122" s="123"/>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52"/>
    </row>
    <row r="1123" spans="1:35" ht="15.75" customHeight="1">
      <c r="A1123" s="504"/>
      <c r="B1123" s="339"/>
      <c r="C1123" s="339"/>
      <c r="D1123" s="500"/>
      <c r="E1123" s="501"/>
      <c r="F1123" s="502"/>
      <c r="G1123" s="502"/>
      <c r="H1123" s="118"/>
      <c r="I1123" s="118"/>
      <c r="J1123" s="122"/>
      <c r="K1123" s="123"/>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52"/>
    </row>
    <row r="1124" spans="1:35" ht="15.75" customHeight="1">
      <c r="A1124" s="504"/>
      <c r="B1124" s="339"/>
      <c r="C1124" s="339"/>
      <c r="D1124" s="500"/>
      <c r="E1124" s="501"/>
      <c r="F1124" s="502"/>
      <c r="G1124" s="502"/>
      <c r="H1124" s="118"/>
      <c r="I1124" s="118"/>
      <c r="J1124" s="122"/>
      <c r="K1124" s="123"/>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52"/>
    </row>
    <row r="1125" spans="1:35" ht="15.75" customHeight="1">
      <c r="A1125" s="504"/>
      <c r="B1125" s="339"/>
      <c r="C1125" s="339"/>
      <c r="D1125" s="500"/>
      <c r="E1125" s="501"/>
      <c r="F1125" s="502"/>
      <c r="G1125" s="502"/>
      <c r="H1125" s="118"/>
      <c r="I1125" s="118"/>
      <c r="J1125" s="122"/>
      <c r="K1125" s="123"/>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52"/>
    </row>
    <row r="1126" spans="1:35" ht="15.75" customHeight="1">
      <c r="A1126" s="504"/>
      <c r="B1126" s="339"/>
      <c r="C1126" s="339"/>
      <c r="D1126" s="500"/>
      <c r="E1126" s="501"/>
      <c r="F1126" s="502"/>
      <c r="G1126" s="502"/>
      <c r="H1126" s="118"/>
      <c r="I1126" s="118"/>
      <c r="J1126" s="122"/>
      <c r="K1126" s="123"/>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52"/>
    </row>
    <row r="1127" spans="1:35" ht="15.75" customHeight="1">
      <c r="A1127" s="504"/>
      <c r="B1127" s="339"/>
      <c r="C1127" s="339"/>
      <c r="D1127" s="500"/>
      <c r="E1127" s="501"/>
      <c r="F1127" s="502"/>
      <c r="G1127" s="502"/>
      <c r="H1127" s="118"/>
      <c r="I1127" s="118"/>
      <c r="J1127" s="122"/>
      <c r="K1127" s="123"/>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52"/>
    </row>
    <row r="1128" spans="1:35" ht="15.75" customHeight="1">
      <c r="A1128" s="504"/>
      <c r="B1128" s="339"/>
      <c r="C1128" s="339"/>
      <c r="D1128" s="500"/>
      <c r="E1128" s="501"/>
      <c r="F1128" s="502"/>
      <c r="G1128" s="502"/>
      <c r="H1128" s="118"/>
      <c r="I1128" s="118"/>
      <c r="J1128" s="122"/>
      <c r="K1128" s="123"/>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52"/>
    </row>
    <row r="1129" spans="1:35" ht="15.75" customHeight="1">
      <c r="A1129" s="504"/>
      <c r="B1129" s="339"/>
      <c r="C1129" s="339"/>
      <c r="D1129" s="500"/>
      <c r="E1129" s="501"/>
      <c r="F1129" s="502"/>
      <c r="G1129" s="502"/>
      <c r="H1129" s="118"/>
      <c r="I1129" s="118"/>
      <c r="J1129" s="122"/>
      <c r="K1129" s="123"/>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52"/>
    </row>
    <row r="1130" spans="1:35" ht="15.75" customHeight="1">
      <c r="A1130" s="504"/>
      <c r="B1130" s="339"/>
      <c r="C1130" s="339"/>
      <c r="D1130" s="500"/>
      <c r="E1130" s="501"/>
      <c r="F1130" s="502"/>
      <c r="G1130" s="502"/>
      <c r="H1130" s="118"/>
      <c r="I1130" s="118"/>
      <c r="J1130" s="122"/>
      <c r="K1130" s="123"/>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52"/>
    </row>
    <row r="1131" spans="1:35" ht="15.75" customHeight="1">
      <c r="A1131" s="504"/>
      <c r="B1131" s="339"/>
      <c r="C1131" s="339"/>
      <c r="D1131" s="500"/>
      <c r="E1131" s="501"/>
      <c r="F1131" s="502"/>
      <c r="G1131" s="502"/>
      <c r="H1131" s="118"/>
      <c r="I1131" s="118"/>
      <c r="J1131" s="122"/>
      <c r="K1131" s="123"/>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52"/>
    </row>
    <row r="1132" spans="1:35" ht="15.75" customHeight="1">
      <c r="A1132" s="504"/>
      <c r="B1132" s="339"/>
      <c r="C1132" s="339"/>
      <c r="D1132" s="500"/>
      <c r="E1132" s="501"/>
      <c r="F1132" s="502"/>
      <c r="G1132" s="502"/>
      <c r="H1132" s="118"/>
      <c r="I1132" s="118"/>
      <c r="J1132" s="122"/>
      <c r="K1132" s="123"/>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52"/>
    </row>
    <row r="1133" spans="1:35" ht="15.75" customHeight="1">
      <c r="A1133" s="504"/>
      <c r="B1133" s="339"/>
      <c r="C1133" s="339"/>
      <c r="D1133" s="500"/>
      <c r="E1133" s="501"/>
      <c r="F1133" s="502"/>
      <c r="G1133" s="502"/>
      <c r="H1133" s="118"/>
      <c r="I1133" s="118"/>
      <c r="J1133" s="122"/>
      <c r="K1133" s="123"/>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52"/>
    </row>
    <row r="1134" spans="1:35" ht="15.75" customHeight="1">
      <c r="A1134" s="504"/>
      <c r="B1134" s="339"/>
      <c r="C1134" s="339"/>
      <c r="D1134" s="500"/>
      <c r="E1134" s="501"/>
      <c r="F1134" s="502"/>
      <c r="G1134" s="502"/>
      <c r="H1134" s="118"/>
      <c r="I1134" s="118"/>
      <c r="J1134" s="122"/>
      <c r="K1134" s="123"/>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52"/>
    </row>
    <row r="1135" spans="1:35" ht="15.75" customHeight="1">
      <c r="A1135" s="504"/>
      <c r="B1135" s="339"/>
      <c r="C1135" s="339"/>
      <c r="D1135" s="500"/>
      <c r="E1135" s="501"/>
      <c r="F1135" s="502"/>
      <c r="G1135" s="502"/>
      <c r="H1135" s="118"/>
      <c r="I1135" s="118"/>
      <c r="J1135" s="122"/>
      <c r="K1135" s="123"/>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52"/>
    </row>
    <row r="1136" spans="1:35" ht="15.75" customHeight="1">
      <c r="A1136" s="504"/>
      <c r="B1136" s="339"/>
      <c r="C1136" s="339"/>
      <c r="D1136" s="500"/>
      <c r="E1136" s="501"/>
      <c r="F1136" s="502"/>
      <c r="G1136" s="502"/>
      <c r="H1136" s="118"/>
      <c r="I1136" s="118"/>
      <c r="J1136" s="122"/>
      <c r="K1136" s="123"/>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52"/>
    </row>
    <row r="1137" spans="1:35" ht="15.75" customHeight="1">
      <c r="A1137" s="504"/>
      <c r="B1137" s="339"/>
      <c r="C1137" s="339"/>
      <c r="D1137" s="500"/>
      <c r="E1137" s="501"/>
      <c r="F1137" s="502"/>
      <c r="G1137" s="502"/>
      <c r="H1137" s="118"/>
      <c r="I1137" s="118"/>
      <c r="J1137" s="122"/>
      <c r="K1137" s="123"/>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52"/>
    </row>
    <row r="1138" spans="1:35" ht="15.75" customHeight="1">
      <c r="A1138" s="504"/>
      <c r="B1138" s="339"/>
      <c r="C1138" s="339"/>
      <c r="D1138" s="500"/>
      <c r="E1138" s="501"/>
      <c r="F1138" s="502"/>
      <c r="G1138" s="502"/>
      <c r="H1138" s="118"/>
      <c r="I1138" s="118"/>
      <c r="J1138" s="122"/>
      <c r="K1138" s="123"/>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52"/>
    </row>
    <row r="1139" spans="1:35" ht="15.75" customHeight="1">
      <c r="A1139" s="504"/>
      <c r="B1139" s="339"/>
      <c r="C1139" s="339"/>
      <c r="D1139" s="500"/>
      <c r="E1139" s="501"/>
      <c r="F1139" s="502"/>
      <c r="G1139" s="502"/>
      <c r="H1139" s="118"/>
      <c r="I1139" s="118"/>
      <c r="J1139" s="122"/>
      <c r="K1139" s="123"/>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52"/>
    </row>
    <row r="1140" spans="1:35" ht="15.75" customHeight="1">
      <c r="A1140" s="504"/>
      <c r="B1140" s="339"/>
      <c r="C1140" s="339"/>
      <c r="D1140" s="500"/>
      <c r="E1140" s="501"/>
      <c r="F1140" s="502"/>
      <c r="G1140" s="502"/>
      <c r="H1140" s="118"/>
      <c r="I1140" s="118"/>
      <c r="J1140" s="122"/>
      <c r="K1140" s="123"/>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52"/>
    </row>
    <row r="1141" spans="1:35" ht="15.75" customHeight="1">
      <c r="A1141" s="504"/>
      <c r="B1141" s="339"/>
      <c r="C1141" s="339"/>
      <c r="D1141" s="500"/>
      <c r="E1141" s="501"/>
      <c r="F1141" s="502"/>
      <c r="G1141" s="502"/>
      <c r="H1141" s="118"/>
      <c r="I1141" s="118"/>
      <c r="J1141" s="122"/>
      <c r="K1141" s="123"/>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52"/>
    </row>
    <row r="1142" spans="1:35" ht="15.75" customHeight="1">
      <c r="A1142" s="504"/>
      <c r="B1142" s="339"/>
      <c r="C1142" s="339"/>
      <c r="D1142" s="500"/>
      <c r="E1142" s="501"/>
      <c r="F1142" s="502"/>
      <c r="G1142" s="502"/>
      <c r="H1142" s="118"/>
      <c r="I1142" s="118"/>
      <c r="J1142" s="122"/>
      <c r="K1142" s="123"/>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52"/>
    </row>
    <row r="1143" spans="1:35" ht="15.75" customHeight="1">
      <c r="A1143" s="504"/>
      <c r="B1143" s="339"/>
      <c r="C1143" s="339"/>
      <c r="D1143" s="500"/>
      <c r="E1143" s="501"/>
      <c r="F1143" s="502"/>
      <c r="G1143" s="502"/>
      <c r="H1143" s="118"/>
      <c r="I1143" s="118"/>
      <c r="J1143" s="122"/>
      <c r="K1143" s="123"/>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52"/>
    </row>
    <row r="1144" spans="1:35" ht="15.75" customHeight="1">
      <c r="A1144" s="504"/>
      <c r="B1144" s="339"/>
      <c r="C1144" s="339"/>
      <c r="D1144" s="500"/>
      <c r="E1144" s="501"/>
      <c r="F1144" s="502"/>
      <c r="G1144" s="502"/>
      <c r="H1144" s="118"/>
      <c r="I1144" s="118"/>
      <c r="J1144" s="122"/>
      <c r="K1144" s="123"/>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52"/>
    </row>
    <row r="1145" spans="1:35" ht="15.75" customHeight="1">
      <c r="A1145" s="504"/>
      <c r="B1145" s="339"/>
      <c r="C1145" s="339"/>
      <c r="D1145" s="500"/>
      <c r="E1145" s="501"/>
      <c r="F1145" s="502"/>
      <c r="G1145" s="502"/>
      <c r="H1145" s="118"/>
      <c r="I1145" s="118"/>
      <c r="J1145" s="122"/>
      <c r="K1145" s="123"/>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52"/>
    </row>
    <row r="1146" spans="1:35" ht="15.75" customHeight="1">
      <c r="A1146" s="504"/>
      <c r="B1146" s="339"/>
      <c r="C1146" s="339"/>
      <c r="D1146" s="500"/>
      <c r="E1146" s="501"/>
      <c r="F1146" s="502"/>
      <c r="G1146" s="502"/>
      <c r="H1146" s="118"/>
      <c r="I1146" s="118"/>
      <c r="J1146" s="122"/>
      <c r="K1146" s="123"/>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52"/>
    </row>
    <row r="1147" spans="1:35" ht="15.75" customHeight="1">
      <c r="A1147" s="504"/>
      <c r="B1147" s="339"/>
      <c r="C1147" s="339"/>
      <c r="D1147" s="500"/>
      <c r="E1147" s="501"/>
      <c r="F1147" s="502"/>
      <c r="G1147" s="502"/>
      <c r="H1147" s="118"/>
      <c r="I1147" s="118"/>
      <c r="J1147" s="122"/>
      <c r="K1147" s="123"/>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52"/>
    </row>
    <row r="1148" spans="1:35" ht="15.75" customHeight="1">
      <c r="A1148" s="504"/>
      <c r="B1148" s="339"/>
      <c r="C1148" s="339"/>
      <c r="D1148" s="500"/>
      <c r="E1148" s="501"/>
      <c r="F1148" s="502"/>
      <c r="G1148" s="502"/>
      <c r="H1148" s="118"/>
      <c r="I1148" s="118"/>
      <c r="J1148" s="122"/>
      <c r="K1148" s="123"/>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52"/>
    </row>
    <row r="1149" spans="1:35" ht="15.75" customHeight="1">
      <c r="A1149" s="504"/>
      <c r="B1149" s="339"/>
      <c r="C1149" s="339"/>
      <c r="D1149" s="500"/>
      <c r="E1149" s="501"/>
      <c r="F1149" s="502"/>
      <c r="G1149" s="502"/>
      <c r="H1149" s="118"/>
      <c r="I1149" s="118"/>
      <c r="J1149" s="122"/>
      <c r="K1149" s="123"/>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52"/>
    </row>
    <row r="1150" spans="1:35" ht="15.75" customHeight="1">
      <c r="A1150" s="504"/>
      <c r="B1150" s="339"/>
      <c r="C1150" s="339"/>
      <c r="D1150" s="500"/>
      <c r="E1150" s="501"/>
      <c r="F1150" s="502"/>
      <c r="G1150" s="502"/>
      <c r="H1150" s="118"/>
      <c r="I1150" s="118"/>
      <c r="J1150" s="122"/>
      <c r="K1150" s="123"/>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52"/>
    </row>
    <row r="1151" spans="1:35" ht="15.75" customHeight="1">
      <c r="A1151" s="504"/>
      <c r="B1151" s="339"/>
      <c r="C1151" s="339"/>
      <c r="D1151" s="500"/>
      <c r="E1151" s="501"/>
      <c r="F1151" s="502"/>
      <c r="G1151" s="502"/>
      <c r="H1151" s="118"/>
      <c r="I1151" s="118"/>
      <c r="J1151" s="122"/>
      <c r="K1151" s="123"/>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52"/>
    </row>
    <row r="1152" spans="1:35" ht="15.75" customHeight="1">
      <c r="A1152" s="504"/>
      <c r="B1152" s="339"/>
      <c r="C1152" s="339"/>
      <c r="D1152" s="500"/>
      <c r="E1152" s="501"/>
      <c r="F1152" s="502"/>
      <c r="G1152" s="502"/>
      <c r="H1152" s="118"/>
      <c r="I1152" s="118"/>
      <c r="J1152" s="122"/>
      <c r="K1152" s="123"/>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52"/>
    </row>
    <row r="1153" spans="1:35" ht="15.75" customHeight="1">
      <c r="A1153" s="504"/>
      <c r="B1153" s="339"/>
      <c r="C1153" s="339"/>
      <c r="D1153" s="500"/>
      <c r="E1153" s="501"/>
      <c r="F1153" s="502"/>
      <c r="G1153" s="502"/>
      <c r="H1153" s="118"/>
      <c r="I1153" s="118"/>
      <c r="J1153" s="122"/>
      <c r="K1153" s="123"/>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52"/>
    </row>
    <row r="1154" spans="1:35" ht="15.75" customHeight="1">
      <c r="A1154" s="504"/>
      <c r="B1154" s="339"/>
      <c r="C1154" s="339"/>
      <c r="D1154" s="500"/>
      <c r="E1154" s="501"/>
      <c r="F1154" s="502"/>
      <c r="G1154" s="502"/>
      <c r="H1154" s="118"/>
      <c r="I1154" s="118"/>
      <c r="J1154" s="122"/>
      <c r="K1154" s="123"/>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52"/>
    </row>
    <row r="1155" spans="1:35" ht="15.75" customHeight="1">
      <c r="A1155" s="504"/>
      <c r="B1155" s="339"/>
      <c r="C1155" s="339"/>
      <c r="D1155" s="500"/>
      <c r="E1155" s="501"/>
      <c r="F1155" s="502"/>
      <c r="G1155" s="502"/>
      <c r="H1155" s="118"/>
      <c r="I1155" s="118"/>
      <c r="J1155" s="122"/>
      <c r="K1155" s="123"/>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52"/>
    </row>
    <row r="1156" spans="1:35" ht="15.75" customHeight="1">
      <c r="A1156" s="504"/>
      <c r="B1156" s="339"/>
      <c r="C1156" s="339"/>
      <c r="D1156" s="500"/>
      <c r="E1156" s="501"/>
      <c r="F1156" s="502"/>
      <c r="G1156" s="502"/>
      <c r="H1156" s="118"/>
      <c r="I1156" s="118"/>
      <c r="J1156" s="122"/>
      <c r="K1156" s="123"/>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52"/>
    </row>
    <row r="1157" spans="1:35" ht="15.75" customHeight="1">
      <c r="A1157" s="504"/>
      <c r="B1157" s="339"/>
      <c r="C1157" s="339"/>
      <c r="D1157" s="500"/>
      <c r="E1157" s="501"/>
      <c r="F1157" s="502"/>
      <c r="G1157" s="502"/>
      <c r="H1157" s="118"/>
      <c r="I1157" s="118"/>
      <c r="J1157" s="122"/>
      <c r="K1157" s="123"/>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52"/>
    </row>
    <row r="1158" spans="1:35" ht="15.75" customHeight="1">
      <c r="A1158" s="504"/>
      <c r="B1158" s="339"/>
      <c r="C1158" s="339"/>
      <c r="D1158" s="500"/>
      <c r="E1158" s="501"/>
      <c r="F1158" s="502"/>
      <c r="G1158" s="502"/>
      <c r="H1158" s="118"/>
      <c r="I1158" s="118"/>
      <c r="J1158" s="122"/>
      <c r="K1158" s="123"/>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52"/>
    </row>
    <row r="1159" spans="1:35" ht="15.75" customHeight="1">
      <c r="A1159" s="504"/>
      <c r="B1159" s="339"/>
      <c r="C1159" s="339"/>
      <c r="D1159" s="500"/>
      <c r="E1159" s="501"/>
      <c r="F1159" s="502"/>
      <c r="G1159" s="502"/>
      <c r="H1159" s="118"/>
      <c r="I1159" s="118"/>
      <c r="J1159" s="122"/>
      <c r="K1159" s="123"/>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52"/>
    </row>
    <row r="1160" spans="1:35" ht="15.75" customHeight="1">
      <c r="A1160" s="504"/>
      <c r="B1160" s="339"/>
      <c r="C1160" s="339"/>
      <c r="D1160" s="500"/>
      <c r="E1160" s="501"/>
      <c r="F1160" s="502"/>
      <c r="G1160" s="502"/>
      <c r="H1160" s="118"/>
      <c r="I1160" s="118"/>
      <c r="J1160" s="122"/>
      <c r="K1160" s="123"/>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52"/>
    </row>
    <row r="1161" spans="1:35" ht="15.75" customHeight="1">
      <c r="A1161" s="504"/>
      <c r="B1161" s="339"/>
      <c r="C1161" s="339"/>
      <c r="D1161" s="500"/>
      <c r="E1161" s="501"/>
      <c r="F1161" s="502"/>
      <c r="G1161" s="502"/>
      <c r="H1161" s="118"/>
      <c r="I1161" s="118"/>
      <c r="J1161" s="122"/>
      <c r="K1161" s="123"/>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52"/>
    </row>
    <row r="1162" spans="1:35" ht="15.75" customHeight="1">
      <c r="A1162" s="504"/>
      <c r="B1162" s="339"/>
      <c r="C1162" s="339"/>
      <c r="D1162" s="500"/>
      <c r="E1162" s="501"/>
      <c r="F1162" s="502"/>
      <c r="G1162" s="502"/>
      <c r="H1162" s="118"/>
      <c r="I1162" s="118"/>
      <c r="J1162" s="122"/>
      <c r="K1162" s="123"/>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52"/>
    </row>
    <row r="1163" spans="1:35" ht="15.75" customHeight="1">
      <c r="A1163" s="504"/>
      <c r="B1163" s="339"/>
      <c r="C1163" s="339"/>
      <c r="D1163" s="500"/>
      <c r="E1163" s="501"/>
      <c r="F1163" s="502"/>
      <c r="G1163" s="502"/>
      <c r="H1163" s="118"/>
      <c r="I1163" s="118"/>
      <c r="J1163" s="122"/>
      <c r="K1163" s="123"/>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52"/>
    </row>
    <row r="1164" spans="1:35" ht="15.75" customHeight="1">
      <c r="A1164" s="504"/>
      <c r="B1164" s="339"/>
      <c r="C1164" s="339"/>
      <c r="D1164" s="500"/>
      <c r="E1164" s="501"/>
      <c r="F1164" s="502"/>
      <c r="G1164" s="502"/>
      <c r="H1164" s="118"/>
      <c r="I1164" s="118"/>
      <c r="J1164" s="122"/>
      <c r="K1164" s="123"/>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52"/>
    </row>
    <row r="1165" spans="1:35" ht="15.75" customHeight="1">
      <c r="A1165" s="504"/>
      <c r="B1165" s="339"/>
      <c r="C1165" s="339"/>
      <c r="D1165" s="500"/>
      <c r="E1165" s="501"/>
      <c r="F1165" s="502"/>
      <c r="G1165" s="502"/>
      <c r="H1165" s="118"/>
      <c r="I1165" s="118"/>
      <c r="J1165" s="122"/>
      <c r="K1165" s="123"/>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52"/>
    </row>
    <row r="1166" spans="1:35" ht="15.75" customHeight="1">
      <c r="A1166" s="504"/>
      <c r="B1166" s="339"/>
      <c r="C1166" s="339"/>
      <c r="D1166" s="500"/>
      <c r="E1166" s="501"/>
      <c r="F1166" s="502"/>
      <c r="G1166" s="502"/>
      <c r="H1166" s="118"/>
      <c r="I1166" s="118"/>
      <c r="J1166" s="122"/>
      <c r="K1166" s="123"/>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52"/>
    </row>
    <row r="1167" spans="1:35" ht="15.75" customHeight="1">
      <c r="A1167" s="504"/>
      <c r="B1167" s="339"/>
      <c r="C1167" s="339"/>
      <c r="D1167" s="500"/>
      <c r="E1167" s="501"/>
      <c r="F1167" s="502"/>
      <c r="G1167" s="502"/>
      <c r="H1167" s="118"/>
      <c r="I1167" s="118"/>
      <c r="J1167" s="122"/>
      <c r="K1167" s="123"/>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52"/>
    </row>
    <row r="1168" spans="1:35" ht="15.75" customHeight="1">
      <c r="A1168" s="504"/>
      <c r="B1168" s="339"/>
      <c r="C1168" s="339"/>
      <c r="D1168" s="500"/>
      <c r="E1168" s="501"/>
      <c r="F1168" s="502"/>
      <c r="G1168" s="502"/>
      <c r="H1168" s="118"/>
      <c r="I1168" s="118"/>
      <c r="J1168" s="122"/>
      <c r="K1168" s="123"/>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52"/>
    </row>
    <row r="1169" spans="1:35" ht="15.75" customHeight="1">
      <c r="A1169" s="504"/>
      <c r="B1169" s="339"/>
      <c r="C1169" s="339"/>
      <c r="D1169" s="500"/>
      <c r="E1169" s="501"/>
      <c r="F1169" s="502"/>
      <c r="G1169" s="502"/>
      <c r="H1169" s="118"/>
      <c r="I1169" s="118"/>
      <c r="J1169" s="122"/>
      <c r="K1169" s="123"/>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52"/>
    </row>
    <row r="1170" spans="1:35" ht="15.75" customHeight="1">
      <c r="A1170" s="504"/>
      <c r="B1170" s="339"/>
      <c r="C1170" s="339"/>
      <c r="D1170" s="500"/>
      <c r="E1170" s="501"/>
      <c r="F1170" s="502"/>
      <c r="G1170" s="502"/>
      <c r="H1170" s="118"/>
      <c r="I1170" s="118"/>
      <c r="J1170" s="122"/>
      <c r="K1170" s="123"/>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52"/>
    </row>
    <row r="1171" spans="1:35" ht="15.75" customHeight="1">
      <c r="A1171" s="504"/>
      <c r="B1171" s="339"/>
      <c r="C1171" s="339"/>
      <c r="D1171" s="500"/>
      <c r="E1171" s="501"/>
      <c r="F1171" s="502"/>
      <c r="G1171" s="502"/>
      <c r="H1171" s="118"/>
      <c r="I1171" s="118"/>
      <c r="J1171" s="122"/>
      <c r="K1171" s="123"/>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52"/>
    </row>
    <row r="1172" spans="1:35" ht="15.75" customHeight="1">
      <c r="A1172" s="504"/>
      <c r="B1172" s="339"/>
      <c r="C1172" s="339"/>
      <c r="D1172" s="500"/>
      <c r="E1172" s="501"/>
      <c r="F1172" s="502"/>
      <c r="G1172" s="502"/>
      <c r="H1172" s="118"/>
      <c r="I1172" s="118"/>
      <c r="J1172" s="122"/>
      <c r="K1172" s="123"/>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52"/>
    </row>
    <row r="1173" spans="1:35" ht="15.75" customHeight="1">
      <c r="A1173" s="504"/>
      <c r="B1173" s="339"/>
      <c r="C1173" s="339"/>
      <c r="D1173" s="500"/>
      <c r="E1173" s="501"/>
      <c r="F1173" s="502"/>
      <c r="G1173" s="502"/>
      <c r="H1173" s="118"/>
      <c r="I1173" s="118"/>
      <c r="J1173" s="122"/>
      <c r="K1173" s="123"/>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52"/>
    </row>
    <row r="1174" spans="1:35" ht="15.75" customHeight="1">
      <c r="A1174" s="504"/>
      <c r="B1174" s="339"/>
      <c r="C1174" s="339"/>
      <c r="D1174" s="500"/>
      <c r="E1174" s="501"/>
      <c r="F1174" s="502"/>
      <c r="G1174" s="502"/>
      <c r="H1174" s="118"/>
      <c r="I1174" s="118"/>
      <c r="J1174" s="122"/>
      <c r="K1174" s="123"/>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52"/>
    </row>
    <row r="1175" spans="1:35" ht="15.75" customHeight="1">
      <c r="A1175" s="504"/>
      <c r="B1175" s="339"/>
      <c r="C1175" s="339"/>
      <c r="D1175" s="500"/>
      <c r="E1175" s="501"/>
      <c r="F1175" s="502"/>
      <c r="G1175" s="502"/>
      <c r="H1175" s="118"/>
      <c r="I1175" s="118"/>
      <c r="J1175" s="122"/>
      <c r="K1175" s="123"/>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52"/>
    </row>
    <row r="1176" spans="1:35" ht="15.75" customHeight="1">
      <c r="A1176" s="504"/>
      <c r="B1176" s="339"/>
      <c r="C1176" s="339"/>
      <c r="D1176" s="500"/>
      <c r="E1176" s="501"/>
      <c r="F1176" s="502"/>
      <c r="G1176" s="502"/>
      <c r="H1176" s="118"/>
      <c r="I1176" s="118"/>
      <c r="J1176" s="122"/>
      <c r="K1176" s="123"/>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52"/>
    </row>
    <row r="1177" spans="1:35" ht="15.75" customHeight="1">
      <c r="A1177" s="504"/>
      <c r="B1177" s="339"/>
      <c r="C1177" s="339"/>
      <c r="D1177" s="500"/>
      <c r="E1177" s="501"/>
      <c r="F1177" s="502"/>
      <c r="G1177" s="502"/>
      <c r="H1177" s="118"/>
      <c r="I1177" s="118"/>
      <c r="J1177" s="122"/>
      <c r="K1177" s="123"/>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52"/>
    </row>
    <row r="1178" spans="1:35" ht="15.75" customHeight="1">
      <c r="A1178" s="504"/>
      <c r="B1178" s="339"/>
      <c r="C1178" s="339"/>
      <c r="D1178" s="500"/>
      <c r="E1178" s="501"/>
      <c r="F1178" s="502"/>
      <c r="G1178" s="502"/>
      <c r="H1178" s="118"/>
      <c r="I1178" s="118"/>
      <c r="J1178" s="122"/>
      <c r="K1178" s="123"/>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52"/>
    </row>
    <row r="1179" spans="1:35" ht="15.75" customHeight="1">
      <c r="A1179" s="504"/>
      <c r="B1179" s="339"/>
      <c r="C1179" s="339"/>
      <c r="D1179" s="500"/>
      <c r="E1179" s="501"/>
      <c r="F1179" s="502"/>
      <c r="G1179" s="502"/>
      <c r="H1179" s="118"/>
      <c r="I1179" s="118"/>
      <c r="J1179" s="122"/>
      <c r="K1179" s="123"/>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52"/>
    </row>
    <row r="1180" spans="1:35" ht="15.75" customHeight="1">
      <c r="A1180" s="504"/>
      <c r="B1180" s="339"/>
      <c r="C1180" s="339"/>
      <c r="D1180" s="500"/>
      <c r="E1180" s="501"/>
      <c r="F1180" s="502"/>
      <c r="G1180" s="502"/>
      <c r="H1180" s="118"/>
      <c r="I1180" s="118"/>
      <c r="J1180" s="122"/>
      <c r="K1180" s="123"/>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52"/>
    </row>
    <row r="1181" spans="1:35" ht="15.75" customHeight="1">
      <c r="A1181" s="504"/>
      <c r="B1181" s="339"/>
      <c r="C1181" s="339"/>
      <c r="D1181" s="500"/>
      <c r="E1181" s="501"/>
      <c r="F1181" s="502"/>
      <c r="G1181" s="502"/>
      <c r="H1181" s="118"/>
      <c r="I1181" s="118"/>
      <c r="J1181" s="122"/>
      <c r="K1181" s="123"/>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52"/>
    </row>
    <row r="1182" spans="1:35" ht="15.75" customHeight="1">
      <c r="A1182" s="504"/>
      <c r="B1182" s="339"/>
      <c r="C1182" s="339"/>
      <c r="D1182" s="500"/>
      <c r="E1182" s="501"/>
      <c r="F1182" s="502"/>
      <c r="G1182" s="502"/>
      <c r="H1182" s="118"/>
      <c r="I1182" s="118"/>
      <c r="J1182" s="122"/>
      <c r="K1182" s="123"/>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52"/>
    </row>
    <row r="1183" spans="1:35" ht="15.75" customHeight="1">
      <c r="A1183" s="504"/>
      <c r="B1183" s="339"/>
      <c r="C1183" s="339"/>
      <c r="D1183" s="500"/>
      <c r="E1183" s="501"/>
      <c r="F1183" s="502"/>
      <c r="G1183" s="502"/>
      <c r="H1183" s="118"/>
      <c r="I1183" s="118"/>
      <c r="J1183" s="122"/>
      <c r="K1183" s="123"/>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52"/>
    </row>
    <row r="1184" spans="1:35" ht="15.75" customHeight="1">
      <c r="A1184" s="504"/>
      <c r="B1184" s="339"/>
      <c r="C1184" s="339"/>
      <c r="D1184" s="500"/>
      <c r="E1184" s="501"/>
      <c r="F1184" s="502"/>
      <c r="G1184" s="502"/>
      <c r="H1184" s="118"/>
      <c r="I1184" s="118"/>
      <c r="J1184" s="122"/>
      <c r="K1184" s="123"/>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52"/>
    </row>
    <row r="1185" spans="1:35" ht="15.75" customHeight="1">
      <c r="A1185" s="504"/>
      <c r="B1185" s="339"/>
      <c r="C1185" s="339"/>
      <c r="D1185" s="500"/>
      <c r="E1185" s="501"/>
      <c r="F1185" s="502"/>
      <c r="G1185" s="502"/>
      <c r="H1185" s="118"/>
      <c r="I1185" s="118"/>
      <c r="J1185" s="122"/>
      <c r="K1185" s="123"/>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52"/>
    </row>
    <row r="1186" spans="1:35" ht="15.75" customHeight="1">
      <c r="A1186" s="504"/>
      <c r="B1186" s="339"/>
      <c r="C1186" s="339"/>
      <c r="D1186" s="500"/>
      <c r="E1186" s="501"/>
      <c r="F1186" s="502"/>
      <c r="G1186" s="502"/>
      <c r="H1186" s="118"/>
      <c r="I1186" s="118"/>
      <c r="J1186" s="122"/>
      <c r="K1186" s="123"/>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52"/>
    </row>
    <row r="1187" spans="1:35" ht="15.75" customHeight="1">
      <c r="A1187" s="504"/>
      <c r="B1187" s="339"/>
      <c r="C1187" s="339"/>
      <c r="D1187" s="500"/>
      <c r="E1187" s="501"/>
      <c r="F1187" s="502"/>
      <c r="G1187" s="502"/>
      <c r="H1187" s="118"/>
      <c r="I1187" s="118"/>
      <c r="J1187" s="122"/>
      <c r="K1187" s="123"/>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52"/>
    </row>
    <row r="1188" spans="1:35" ht="15.75" customHeight="1">
      <c r="A1188" s="504"/>
      <c r="B1188" s="339"/>
      <c r="C1188" s="339"/>
      <c r="D1188" s="500"/>
      <c r="E1188" s="501"/>
      <c r="F1188" s="502"/>
      <c r="G1188" s="502"/>
      <c r="H1188" s="118"/>
      <c r="I1188" s="118"/>
      <c r="J1188" s="122"/>
      <c r="K1188" s="123"/>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52"/>
    </row>
    <row r="1189" spans="1:35" ht="15.75" customHeight="1">
      <c r="A1189" s="504"/>
      <c r="B1189" s="339"/>
      <c r="C1189" s="339"/>
      <c r="D1189" s="500"/>
      <c r="E1189" s="501"/>
      <c r="F1189" s="502"/>
      <c r="G1189" s="502"/>
      <c r="H1189" s="118"/>
      <c r="I1189" s="118"/>
      <c r="J1189" s="122"/>
      <c r="K1189" s="123"/>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52"/>
    </row>
    <row r="1190" spans="1:35" ht="15.75" customHeight="1">
      <c r="A1190" s="504"/>
      <c r="B1190" s="339"/>
      <c r="C1190" s="339"/>
      <c r="D1190" s="500"/>
      <c r="E1190" s="501"/>
      <c r="F1190" s="502"/>
      <c r="G1190" s="502"/>
      <c r="H1190" s="118"/>
      <c r="I1190" s="118"/>
      <c r="J1190" s="122"/>
      <c r="K1190" s="123"/>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52"/>
    </row>
    <row r="1191" spans="1:35" ht="15.75" customHeight="1">
      <c r="A1191" s="504"/>
      <c r="B1191" s="339"/>
      <c r="C1191" s="339"/>
      <c r="D1191" s="500"/>
      <c r="E1191" s="501"/>
      <c r="F1191" s="502"/>
      <c r="G1191" s="502"/>
      <c r="H1191" s="118"/>
      <c r="I1191" s="118"/>
      <c r="J1191" s="122"/>
      <c r="K1191" s="123"/>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52"/>
    </row>
    <row r="1192" spans="1:35" ht="15.75" customHeight="1">
      <c r="A1192" s="504"/>
      <c r="B1192" s="339"/>
      <c r="C1192" s="339"/>
      <c r="D1192" s="500"/>
      <c r="E1192" s="501"/>
      <c r="F1192" s="502"/>
      <c r="G1192" s="502"/>
      <c r="H1192" s="118"/>
      <c r="I1192" s="118"/>
      <c r="J1192" s="122"/>
      <c r="K1192" s="123"/>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52"/>
    </row>
    <row r="1193" spans="1:35" ht="15.75" customHeight="1">
      <c r="A1193" s="504"/>
      <c r="B1193" s="339"/>
      <c r="C1193" s="339"/>
      <c r="D1193" s="500"/>
      <c r="E1193" s="501"/>
      <c r="F1193" s="502"/>
      <c r="G1193" s="502"/>
      <c r="H1193" s="118"/>
      <c r="I1193" s="118"/>
      <c r="J1193" s="122"/>
      <c r="K1193" s="123"/>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52"/>
    </row>
    <row r="1194" spans="1:35" ht="15.75" customHeight="1">
      <c r="A1194" s="504"/>
      <c r="B1194" s="339"/>
      <c r="C1194" s="339"/>
      <c r="D1194" s="500"/>
      <c r="E1194" s="501"/>
      <c r="F1194" s="502"/>
      <c r="G1194" s="502"/>
      <c r="H1194" s="118"/>
      <c r="I1194" s="118"/>
      <c r="J1194" s="122"/>
      <c r="K1194" s="123"/>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52"/>
    </row>
    <row r="1195" spans="1:35" ht="15.75" customHeight="1">
      <c r="A1195" s="504"/>
      <c r="B1195" s="339"/>
      <c r="C1195" s="339"/>
      <c r="D1195" s="500"/>
      <c r="E1195" s="501"/>
      <c r="F1195" s="502"/>
      <c r="G1195" s="502"/>
      <c r="H1195" s="118"/>
      <c r="I1195" s="118"/>
      <c r="J1195" s="122"/>
      <c r="K1195" s="123"/>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52"/>
    </row>
    <row r="1196" spans="1:35" ht="15.75" customHeight="1">
      <c r="A1196" s="504"/>
      <c r="B1196" s="339"/>
      <c r="C1196" s="339"/>
      <c r="D1196" s="500"/>
      <c r="E1196" s="501"/>
      <c r="F1196" s="502"/>
      <c r="G1196" s="502"/>
      <c r="H1196" s="118"/>
      <c r="I1196" s="118"/>
      <c r="J1196" s="122"/>
      <c r="K1196" s="123"/>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52"/>
    </row>
    <row r="1197" spans="1:35" ht="15.75" customHeight="1">
      <c r="A1197" s="504"/>
      <c r="B1197" s="339"/>
      <c r="C1197" s="339"/>
      <c r="D1197" s="500"/>
      <c r="E1197" s="501"/>
      <c r="F1197" s="502"/>
      <c r="G1197" s="502"/>
      <c r="H1197" s="118"/>
      <c r="I1197" s="118"/>
      <c r="J1197" s="122"/>
      <c r="K1197" s="123"/>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52"/>
    </row>
    <row r="1198" spans="1:35" ht="15.75" customHeight="1">
      <c r="A1198" s="504"/>
      <c r="B1198" s="339"/>
      <c r="C1198" s="339"/>
      <c r="D1198" s="500"/>
      <c r="E1198" s="501"/>
      <c r="F1198" s="502"/>
      <c r="G1198" s="502"/>
      <c r="H1198" s="118"/>
      <c r="I1198" s="118"/>
      <c r="J1198" s="122"/>
      <c r="K1198" s="123"/>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52"/>
    </row>
    <row r="1199" spans="1:35" ht="15.75" customHeight="1">
      <c r="A1199" s="504"/>
      <c r="B1199" s="339"/>
      <c r="C1199" s="339"/>
      <c r="D1199" s="500"/>
      <c r="E1199" s="501"/>
      <c r="F1199" s="502"/>
      <c r="G1199" s="502"/>
      <c r="H1199" s="118"/>
      <c r="I1199" s="118"/>
      <c r="J1199" s="122"/>
      <c r="K1199" s="123"/>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52"/>
    </row>
    <row r="1200" spans="1:35" ht="15.75" customHeight="1">
      <c r="A1200" s="504"/>
      <c r="B1200" s="339"/>
      <c r="C1200" s="339"/>
      <c r="D1200" s="500"/>
      <c r="E1200" s="501"/>
      <c r="F1200" s="502"/>
      <c r="G1200" s="502"/>
      <c r="H1200" s="118"/>
      <c r="I1200" s="118"/>
      <c r="J1200" s="122"/>
      <c r="K1200" s="123"/>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52"/>
    </row>
    <row r="1201" spans="1:35" ht="15.75" customHeight="1">
      <c r="A1201" s="504"/>
      <c r="B1201" s="339"/>
      <c r="C1201" s="339"/>
      <c r="D1201" s="500"/>
      <c r="E1201" s="501"/>
      <c r="F1201" s="502"/>
      <c r="G1201" s="502"/>
      <c r="H1201" s="118"/>
      <c r="I1201" s="118"/>
      <c r="J1201" s="122"/>
      <c r="K1201" s="123"/>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52"/>
    </row>
    <row r="1202" spans="1:35" ht="15.75" customHeight="1">
      <c r="A1202" s="504"/>
      <c r="B1202" s="339"/>
      <c r="C1202" s="339"/>
      <c r="D1202" s="500"/>
      <c r="E1202" s="501"/>
      <c r="F1202" s="502"/>
      <c r="G1202" s="502"/>
      <c r="H1202" s="118"/>
      <c r="I1202" s="118"/>
      <c r="J1202" s="122"/>
      <c r="K1202" s="123"/>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52"/>
    </row>
    <row r="1203" spans="1:35" ht="15.75" customHeight="1">
      <c r="A1203" s="504"/>
      <c r="B1203" s="339"/>
      <c r="C1203" s="339"/>
      <c r="D1203" s="500"/>
      <c r="E1203" s="501"/>
      <c r="F1203" s="502"/>
      <c r="G1203" s="502"/>
      <c r="H1203" s="118"/>
      <c r="I1203" s="118"/>
      <c r="J1203" s="122"/>
      <c r="K1203" s="123"/>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52"/>
    </row>
    <row r="1204" spans="1:35" ht="15.75" customHeight="1">
      <c r="A1204" s="504"/>
      <c r="B1204" s="339"/>
      <c r="C1204" s="339"/>
      <c r="D1204" s="500"/>
      <c r="E1204" s="501"/>
      <c r="F1204" s="502"/>
      <c r="G1204" s="502"/>
      <c r="H1204" s="118"/>
      <c r="I1204" s="118"/>
      <c r="J1204" s="122"/>
      <c r="K1204" s="123"/>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52"/>
    </row>
    <row r="1205" spans="1:35" ht="15.75" customHeight="1">
      <c r="A1205" s="504"/>
      <c r="B1205" s="339"/>
      <c r="C1205" s="339"/>
      <c r="D1205" s="500"/>
      <c r="E1205" s="501"/>
      <c r="F1205" s="502"/>
      <c r="G1205" s="502"/>
      <c r="H1205" s="118"/>
      <c r="I1205" s="118"/>
      <c r="J1205" s="122"/>
      <c r="K1205" s="123"/>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52"/>
    </row>
    <row r="1206" spans="1:35" ht="15.75" customHeight="1">
      <c r="A1206" s="504"/>
      <c r="B1206" s="339"/>
      <c r="C1206" s="339"/>
      <c r="D1206" s="500"/>
      <c r="E1206" s="501"/>
      <c r="F1206" s="502"/>
      <c r="G1206" s="502"/>
      <c r="H1206" s="118"/>
      <c r="I1206" s="118"/>
      <c r="J1206" s="122"/>
      <c r="K1206" s="123"/>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52"/>
    </row>
    <row r="1207" spans="1:35" ht="15" customHeight="1">
      <c r="L1207" s="52"/>
      <c r="M1207" s="52"/>
      <c r="N1207" s="52"/>
      <c r="O1207" s="52"/>
      <c r="Q1207" s="52"/>
      <c r="U1207" s="52"/>
      <c r="X1207" s="52"/>
      <c r="Z1207" s="52"/>
      <c r="AA1207" s="52"/>
      <c r="AB1207" s="52"/>
      <c r="AC1207" s="52"/>
      <c r="AD1207" s="52"/>
      <c r="AF1207" s="52"/>
      <c r="AH1207" s="52"/>
      <c r="AI1207" s="52"/>
    </row>
  </sheetData>
  <sheetProtection algorithmName="SHA-512" hashValue="6nOukFfiVgcmoAMvuKcOjP4uebM9X6PvKW/tKCT+pfnSqpxOEdhKA/+gegMNBkRYC/WPJlcYKpm7csBYUCnECA==" saltValue="TjMCflM6filHAplxFTM15g==" spinCount="100000" sheet="1" objects="1" scenarios="1" formatColumns="0" formatRows="0"/>
  <mergeCells count="262">
    <mergeCell ref="J501:J503"/>
    <mergeCell ref="J516:J518"/>
    <mergeCell ref="J546:J548"/>
    <mergeCell ref="J570:J572"/>
    <mergeCell ref="J592:J594"/>
    <mergeCell ref="C187:G187"/>
    <mergeCell ref="J293:J295"/>
    <mergeCell ref="J305:J307"/>
    <mergeCell ref="J315:J316"/>
    <mergeCell ref="J323:J324"/>
    <mergeCell ref="J346:J348"/>
    <mergeCell ref="J355:J356"/>
    <mergeCell ref="J382:J384"/>
    <mergeCell ref="J400:J402"/>
    <mergeCell ref="J451:J453"/>
    <mergeCell ref="C460:G460"/>
    <mergeCell ref="C427:G427"/>
    <mergeCell ref="C428:G428"/>
    <mergeCell ref="C383:G383"/>
    <mergeCell ref="C400:G400"/>
    <mergeCell ref="C401:G401"/>
    <mergeCell ref="C402:G402"/>
    <mergeCell ref="C381:G381"/>
    <mergeCell ref="C399:G399"/>
    <mergeCell ref="J145:J147"/>
    <mergeCell ref="J184:J186"/>
    <mergeCell ref="J205:J207"/>
    <mergeCell ref="J230:J232"/>
    <mergeCell ref="J261:J263"/>
    <mergeCell ref="J277:J279"/>
    <mergeCell ref="J461:J462"/>
    <mergeCell ref="J469:J470"/>
    <mergeCell ref="J478:J480"/>
    <mergeCell ref="Q8:T8"/>
    <mergeCell ref="U8:X8"/>
    <mergeCell ref="Y8:AB8"/>
    <mergeCell ref="Q2:T2"/>
    <mergeCell ref="U2:X2"/>
    <mergeCell ref="N3:P3"/>
    <mergeCell ref="J67:J69"/>
    <mergeCell ref="J87:J89"/>
    <mergeCell ref="J107:J109"/>
    <mergeCell ref="U6:X6"/>
    <mergeCell ref="Y6:AB6"/>
    <mergeCell ref="AC5:AH5"/>
    <mergeCell ref="AC2:AE2"/>
    <mergeCell ref="Y3:AB3"/>
    <mergeCell ref="AC3:AH3"/>
    <mergeCell ref="AC6:AH6"/>
    <mergeCell ref="AC7:AH7"/>
    <mergeCell ref="B1:G1"/>
    <mergeCell ref="H1:L1"/>
    <mergeCell ref="N1:AB1"/>
    <mergeCell ref="AC1:AH1"/>
    <mergeCell ref="H2:L2"/>
    <mergeCell ref="N2:P2"/>
    <mergeCell ref="AF2:AH2"/>
    <mergeCell ref="Q6:T6"/>
    <mergeCell ref="Q7:T7"/>
    <mergeCell ref="U7:X7"/>
    <mergeCell ref="Y7:AB7"/>
    <mergeCell ref="Y2:AB2"/>
    <mergeCell ref="Q5:T5"/>
    <mergeCell ref="U5:X5"/>
    <mergeCell ref="Y5:AB5"/>
    <mergeCell ref="B2:G2"/>
    <mergeCell ref="B3:G3"/>
    <mergeCell ref="U3:X3"/>
    <mergeCell ref="B114:B134"/>
    <mergeCell ref="B152:B163"/>
    <mergeCell ref="C70:G70"/>
    <mergeCell ref="C87:G87"/>
    <mergeCell ref="C88:G88"/>
    <mergeCell ref="C89:G89"/>
    <mergeCell ref="H47:I47"/>
    <mergeCell ref="H46:I46"/>
    <mergeCell ref="H45:I45"/>
    <mergeCell ref="H48:I48"/>
    <mergeCell ref="H67:I67"/>
    <mergeCell ref="H68:I68"/>
    <mergeCell ref="H69:I69"/>
    <mergeCell ref="C106:G106"/>
    <mergeCell ref="C144:G144"/>
    <mergeCell ref="C86:G86"/>
    <mergeCell ref="C45:G45"/>
    <mergeCell ref="C46:G46"/>
    <mergeCell ref="C47:G47"/>
    <mergeCell ref="C48:G48"/>
    <mergeCell ref="C67:G67"/>
    <mergeCell ref="C68:G68"/>
    <mergeCell ref="C69:G69"/>
    <mergeCell ref="C66:G66"/>
    <mergeCell ref="B9:B21"/>
    <mergeCell ref="B52:B65"/>
    <mergeCell ref="C44:G44"/>
    <mergeCell ref="Q3:T3"/>
    <mergeCell ref="J45:J47"/>
    <mergeCell ref="C451:G451"/>
    <mergeCell ref="C452:G452"/>
    <mergeCell ref="C461:G461"/>
    <mergeCell ref="C277:G277"/>
    <mergeCell ref="C278:G278"/>
    <mergeCell ref="C279:G279"/>
    <mergeCell ref="C293:G293"/>
    <mergeCell ref="C294:G294"/>
    <mergeCell ref="C295:G295"/>
    <mergeCell ref="C305:G305"/>
    <mergeCell ref="C306:G306"/>
    <mergeCell ref="C307:G307"/>
    <mergeCell ref="C315:G315"/>
    <mergeCell ref="C316:G316"/>
    <mergeCell ref="C323:G323"/>
    <mergeCell ref="C324:G324"/>
    <mergeCell ref="C346:G346"/>
    <mergeCell ref="C347:G347"/>
    <mergeCell ref="C450:G450"/>
    <mergeCell ref="B522:B544"/>
    <mergeCell ref="C546:G546"/>
    <mergeCell ref="C547:G547"/>
    <mergeCell ref="C107:G107"/>
    <mergeCell ref="C108:G108"/>
    <mergeCell ref="C145:G145"/>
    <mergeCell ref="C146:G146"/>
    <mergeCell ref="C184:G184"/>
    <mergeCell ref="C185:G185"/>
    <mergeCell ref="B191:B203"/>
    <mergeCell ref="C205:G205"/>
    <mergeCell ref="C206:G206"/>
    <mergeCell ref="B211:B228"/>
    <mergeCell ref="C230:G230"/>
    <mergeCell ref="C231:G231"/>
    <mergeCell ref="C261:G261"/>
    <mergeCell ref="C262:G262"/>
    <mergeCell ref="C516:G516"/>
    <mergeCell ref="C517:G517"/>
    <mergeCell ref="C518:G518"/>
    <mergeCell ref="C462:G462"/>
    <mergeCell ref="C469:G469"/>
    <mergeCell ref="C470:G470"/>
    <mergeCell ref="C382:G382"/>
    <mergeCell ref="C426:G426"/>
    <mergeCell ref="C384:G384"/>
    <mergeCell ref="C229:G229"/>
    <mergeCell ref="C260:G260"/>
    <mergeCell ref="C276:G276"/>
    <mergeCell ref="C292:G292"/>
    <mergeCell ref="C304:G304"/>
    <mergeCell ref="C322:G322"/>
    <mergeCell ref="C345:G345"/>
    <mergeCell ref="C314:G314"/>
    <mergeCell ref="C355:G355"/>
    <mergeCell ref="C354:G354"/>
    <mergeCell ref="C545:G545"/>
    <mergeCell ref="C569:G569"/>
    <mergeCell ref="C591:G591"/>
    <mergeCell ref="C453:G453"/>
    <mergeCell ref="C454:G454"/>
    <mergeCell ref="C548:G548"/>
    <mergeCell ref="C570:G570"/>
    <mergeCell ref="C571:G571"/>
    <mergeCell ref="C479:G479"/>
    <mergeCell ref="C480:G480"/>
    <mergeCell ref="C501:G501"/>
    <mergeCell ref="C502:G502"/>
    <mergeCell ref="C503:G503"/>
    <mergeCell ref="C478:G478"/>
    <mergeCell ref="C468:G468"/>
    <mergeCell ref="C477:G477"/>
    <mergeCell ref="H87:I87"/>
    <mergeCell ref="H88:I88"/>
    <mergeCell ref="H89:I89"/>
    <mergeCell ref="H107:I107"/>
    <mergeCell ref="H108:I108"/>
    <mergeCell ref="C109:G109"/>
    <mergeCell ref="H109:I109"/>
    <mergeCell ref="H145:I145"/>
    <mergeCell ref="H146:I146"/>
    <mergeCell ref="C147:G147"/>
    <mergeCell ref="H147:I147"/>
    <mergeCell ref="C186:G186"/>
    <mergeCell ref="H184:I184"/>
    <mergeCell ref="H185:I185"/>
    <mergeCell ref="H186:I186"/>
    <mergeCell ref="H205:I205"/>
    <mergeCell ref="H206:I206"/>
    <mergeCell ref="C207:G207"/>
    <mergeCell ref="H207:I207"/>
    <mergeCell ref="C183:G183"/>
    <mergeCell ref="C204:G204"/>
    <mergeCell ref="C182:G182"/>
    <mergeCell ref="C181:G181"/>
    <mergeCell ref="H230:I230"/>
    <mergeCell ref="H231:I231"/>
    <mergeCell ref="C232:G232"/>
    <mergeCell ref="H232:I232"/>
    <mergeCell ref="C263:G263"/>
    <mergeCell ref="H261:I261"/>
    <mergeCell ref="H262:I262"/>
    <mergeCell ref="H263:I263"/>
    <mergeCell ref="H277:I277"/>
    <mergeCell ref="C259:G259"/>
    <mergeCell ref="C348:G348"/>
    <mergeCell ref="H346:I346"/>
    <mergeCell ref="H347:I347"/>
    <mergeCell ref="H348:I348"/>
    <mergeCell ref="H355:I355"/>
    <mergeCell ref="H356:I356"/>
    <mergeCell ref="C356:G356"/>
    <mergeCell ref="C344:G344"/>
    <mergeCell ref="H278:I278"/>
    <mergeCell ref="H279:I279"/>
    <mergeCell ref="H293:I293"/>
    <mergeCell ref="H294:I294"/>
    <mergeCell ref="H295:I295"/>
    <mergeCell ref="H305:I305"/>
    <mergeCell ref="H306:I306"/>
    <mergeCell ref="H307:I307"/>
    <mergeCell ref="H315:I315"/>
    <mergeCell ref="H382:I382"/>
    <mergeCell ref="H383:I383"/>
    <mergeCell ref="H384:I384"/>
    <mergeCell ref="H400:I400"/>
    <mergeCell ref="H401:I401"/>
    <mergeCell ref="H402:I402"/>
    <mergeCell ref="H427:I427"/>
    <mergeCell ref="H316:I316"/>
    <mergeCell ref="H323:I323"/>
    <mergeCell ref="H324:I324"/>
    <mergeCell ref="C500:G500"/>
    <mergeCell ref="C515:G515"/>
    <mergeCell ref="H451:I451"/>
    <mergeCell ref="H452:I452"/>
    <mergeCell ref="H453:I453"/>
    <mergeCell ref="H461:I461"/>
    <mergeCell ref="H462:I462"/>
    <mergeCell ref="H469:I469"/>
    <mergeCell ref="H470:I470"/>
    <mergeCell ref="H478:I478"/>
    <mergeCell ref="B165:B172"/>
    <mergeCell ref="B174:B176"/>
    <mergeCell ref="H594:I594"/>
    <mergeCell ref="H546:I546"/>
    <mergeCell ref="H547:I547"/>
    <mergeCell ref="H548:I548"/>
    <mergeCell ref="C572:G572"/>
    <mergeCell ref="H570:I570"/>
    <mergeCell ref="H571:I571"/>
    <mergeCell ref="H572:I572"/>
    <mergeCell ref="H592:I592"/>
    <mergeCell ref="H593:I593"/>
    <mergeCell ref="C592:G592"/>
    <mergeCell ref="C593:G593"/>
    <mergeCell ref="C594:G594"/>
    <mergeCell ref="H480:I480"/>
    <mergeCell ref="C504:G504"/>
    <mergeCell ref="H501:I501"/>
    <mergeCell ref="H502:I502"/>
    <mergeCell ref="H503:I503"/>
    <mergeCell ref="H479:I479"/>
    <mergeCell ref="H516:I516"/>
    <mergeCell ref="H517:I517"/>
    <mergeCell ref="H518:I518"/>
  </mergeCells>
  <dataValidations count="5">
    <dataValidation type="list" allowBlank="1" showErrorMessage="1" sqref="Y456 L328:O328 U506 Q464 U456 AG297 Q281 Y506 Q506 U209 U404 Y265 AG281 Q309 Y111 Y91 Q265 AG50 AG482 AF328:AG328 U464 Q430 Q297 AC328 Y482 Q318 Q72 Y350 U574 Q50 Q234 AG358 Y404 U482 AG386 Q574 Q189 AG189 Y72 Q386 Y430 U430 U50 U265 U358 Y189 Y386 Y550 AG506 AG72 Q358 U149 Y297 U318 I397 U234 U189 Y50 Q482 AG574 U350 Y574 AG350 AG149 U111 Y149 Y520 Q520 U520 Y472 Q149 Q472 AG472 Y209 Q456 U91 Q111 AG550 AG456 Q550 AG404 AG111 U297 Y318 U309 Y309 AG326 U281 Q91 AG209 U472 AG318 Q350 U72 Q209 U550 AG520 Y281 Q404 AG234 Y234 AG265 AG464 Q326 U326 U386 Y326 Y358 Y464 AG309 AG91 AG430" xr:uid="{00000000-0002-0000-0000-000002000000}">
      <formula1>$B$597:$B$598</formula1>
    </dataValidation>
    <dataValidation type="date" allowBlank="1" showErrorMessage="1" sqref="AE9 AB313 AB24:AB25 AD24:AE25 T24:T25 X315:X316 AE23 AE500 AF204:AF207 P67:P69 AD87:AE89 X67:X69 T67:T69 AB87:AB89 N66:N72 P87:P89 N86:N89 AD107:AE109 X87:X89 T87:T89 AB107:AB109 N106:N109 X107:X109 T107:T109 AE114 AE106 P189 N189 T189 X189 P107:P109 Q150:T150 AE152 AE144 AE165 P209 N209 AD293:AE295 T209 X209 AE148 Q190:T190 AE264 P265 N265 T265 AE188 Q210:T210 X230:X232 N229:N232 P230:P232 AE233 AE208 X72 Q235:T235 N44:N50 P50 T50 Q266:T266 X277:X279 N276:N279 AB293:AB295 P277:P279 X265 X50 Q282:T282 N292:N295 X293:X295 AB281:AF281 T293:T295 AD305:AE307 AB305:AB307 Q298:T298 N304:N307 T323:T324 AB297:AF297 X323:X324 AD315:AE316 AB315:AB316 Q311:T311 N314:N316 T355:T356 AD323:AE324 X355:X356 AB323:AB324 X326 Q319:T319 N322:N324 T461:T462 AD346:AE348 X461:X462 AD328:AE328 Q327:T327 AB346:AB348 P328:P332 AE322 N344:N348 X346:X348 AD355:AE356 T346:T348 AB355:AB356 T318 Q351:T351 N354:N356 X305:X307 AD382:AE384 T305:T307 AB382:AB384 T350 Q359:T359 N381:N384 X382:X384 AD400:AE402 T382:T384 AB400:AB402 N358 Q387:T387 N399:N402 T427 AG428 X427 P386 P427 T404 X404 AB430:AF430 AE403 N426:N428 AE433 AE407 P439:P440 AB440 P451:P453 X592:X594 AD461:AE462 T592:T594 Y454 AB461:AB462 AE429 P430 N430 N450:N454 Q457:T457 N460:N462 X451:X453 AD469:AE470 T451:T453 AB469:AB470 X456 Q465:T465 N468:N470 T469:T470 AD478:AE480 X469:X470 AB478:AB480 T464 Q473:T473 N477:N480 X478:X480 T501:T504 AD516:AE518 N472 Q484:T484 N500:N504 X501:X504 AB516:AB518 T478:T480 AE481 P501:P504 Q507:T507 N515:N518 X516:X518 AD546:AE548 T516:T518 AB546:AB548 X550 Q521:T521 N545:N548 X546:X548 AB506:AF506 T546:T548 AD592:AE594 Q575:AB575 Q551:T551 AD575 AB592:AB594 P592:P594 N591:N594 X570:X572 T570:T572 AB427 AB91:AF91 X400:X402 T400:T402 AE237 AE229 AF181:AF187 P45:P47 AE27 AB72 AE44 AJ49 AE52 AE38 AE86 AE334 AE191 AE181:AE183 T574 P234 AE292 AE267 AE259:AE260 AE299 AE314 P352:P353 AD321:AE321 AE360 AE388 AD353:AE353 AD145:AE147 AE442 P458:P459 P466:P467 AE474 AD459:AE459 AD467:AE467 P482 AE515 AD475:AE476 AE545 AE552 AE576 AD205:AE207 X145:X147 T145:T147 N144:N147 P145:P147 X184:X186 T184:T186 P184:P186 AD230:AE232 X205:X207 T205:T207 N204:N207 P205:P207 AD261:AE263 T230:T232 N234 T234 X234 AD45:AE50 P261:P263 AD277:AE279 X261:X263 T261:T263 N259:N263 AG70:AG71 AG454 T277:T279 P149 N149 T149 X149 AE110 P111 N111 T111 X111 AE90 P91 N91 T91 X91 P72 T72 AE280 P281 N281 T281 X281 P293:P295 AE296 P297 N297 T297 X297 P305:P307 AE308 P309 N309 T309 X309 P323:P324 AE325 P326 N326 T326 P315:P316 X318 AE317 P318 N318 P346:P348 X350 AE349 P350 N350 P355:P356 T358 X358 AE357 P358 P382:P384 N386 T386 X386 AG504 AE385 P400:P402 P404 N404 T430 X430 AE455 P456 N456 T456 P461:P462 X464 AE463 P464 N464 P469:P470 T472 X472 AE471 P472 P478:P480 N482 T482 X482 AD570:AE572 AE505 P506 N506 T506 X506 P546:P548 AE549 P550 N550 T550 P516:P518 AE519 P520 N520 T520 X520 N181:N187 AG187 N569:N572 P570:P572 X574 AB574:AF574 AE573 P574 N574 T300:T303 X45:X47 T45:T47 AB520:AF520 AB570:AB572 AB550:AF550 AB482:AF482 AB472:AF472 AB464:AF464 AB456:AF456 AB386:AF386 AB358:AF358 AB350:AF350 AB318:AF318 AB326:AF326 AB234:AF234 AB277:AB279 AB50 AB259:AC263 AB265:AF265 AB230:AB232 AB209:AF209 AB205:AB207 AB189:AF189 AB404:AF404 AB145:AB147 AB45:AB47 AB501:AB504 AB451:AB453 AB309:AF309 U328:AB328 AB149:AF149 AB111:AF111 AC569:AC572 AB67:AB69 AC66:AC72 AC86:AC89 AC106:AC109 AC229:AC232 AC44:AC50 AC276:AC279 AC292:AC295 AC304:AC307 AC314:AC316 AC322:AC324 AC344:AC348 AC354:AC356 AC381:AC384 AC399:AC402 AC426:AC428 AC450:AC454 AC460:AC462 AC468:AC470 AC477:AC480 AC500:AC504 AC515:AC518 AC545:AC548 AC591:AC594 AC144:AC147 AC204:AC207 AC181:AC187 AD184:AE187 AD501:AE504 AD451:AE454 AD427:AE428 AD67:AE72 AF259:AF263 AF569:AF572 AF66:AF72 AF86:AF89 AF106:AF109 AF229:AF232 AF44:AF50 AF276:AF279 AF292:AF295 AF304:AF307 AF314:AF316 AF322:AF324 AF344:AF348 AF354:AF356 AF381:AF384 AF399:AF402 AF426:AF428 AF450:AF454 AF460:AF462 AF468:AF470 AF477:AF480 AF500:AF504 AF515:AF518 AF545:AF548 AF591:AF594 AF144:AF147 T315:T316 X24:X25 T39:T43 AE66 T75:T85 AD137:AE143 T166:T172 P178:P180 AE204 T192:T203 T238:T243 T246:T258 AE276 T284:T291 AE304 AE320 P320:P321 T321 X321 AB321 T330:T332 AE344:AE345 AE352 AE354 T353 X353 AB353 AE381 AE399 X389:X398 AE426 X434:X437 AE450 AE458 AE460 T459 X459 AB459 AE466 AE468 T467 X467 AB467 X443:X449 AE477 T475:T476 X475:X476 AB475:AB476 P474:P476 X486:X499 X509:X514 X523:X544 AE569 X553:X568 AE591 AE439 AD440:AE440 T440 X440 X408:X425 AE312 P312:P313 AD313:AE313 T313 X313 P23:P25 T53:T65 P38:P43 AD39:AE43 AB39:AB43 X39:X43 T115:T134 P74:P85 AE74 AD75:AE85 AB75:AB85 X75:X85 AE93 AD10:AE21 T137:T143 AE136 AB137:AB143 X137:X143 AB212:AB228 P165:P172 AD166:AE172 AB166:AB172 X166:X172 AD178:AE180 AE174 AB178:AB186 X178:X180 T94:T105 P191:P203 AD192:AE203 AB192:AB203 X192:X203 AE211 T153:T163 P237:P243 AD238:AE243 AB238:AB243 X238:X243 P245:P258 AE245 AD246:AE258 AB246:AB258 X246:X258 P334:P343 P283:P291 AE283 AD284:AE291 AB284:AB291 X284:X291 P299:P303 AD300:AE303 AB300:AB303 X300:X303 AE329 AD330:AE332 AB330:AB332 X330:X332 X577:X590 P388:P398 T389:T398 AD389:AE398 AB389:AB398 P407:P425 T408:T425 AD408:AE425 AB408:AB425 P433:P437 T434:T437 AD434:AE437 AB434:AB437 P442:P449 T443:T449 AD443:AE449 AB443:AB449 P485:P499 AE485 T486:T499 AD486:AE499 AB486:AB499 P508:P514 AE508 T509:T514 AD509:AE514 AB509:AB514 P522:P544 AE522 T523:T544 AD523:AE544 AB523:AB544 P552:P568 T553:T568 AD553:AE568 AB553:AB568 P576:P590 T577:T590 AD577:AE590 AB577:AB590 X361:X380 T28:T36 T268:T275 AB361:AB380 AD361:AE380 T361:T380 P360:P380 T335:T343 X335:X343 AB335:AB343 AD335:AE343 X268:X275 AB268:AB275 AD268:AE275 P267:P275 X212:X228 T212:T228 P211:P228 AD212:AE228 X153:X163 AB153:AB163 AD153:AE163 P152:P163 P136:P143 X115:X134 AB115:AB134 AD115:AE134 P114:P134 X53:X65 AB53:AB65 AD53:AE65 P52:P65 X28:X36 AB28:AB36 AD28:AE36 P27:P36 P9:P21 T10:T21 X10:X21 AB10:AB21 X94:X105 AB94:AB105 AD94:AE105 P93:P105 X175:X176 AB175:AB176 AD175:AE176 P174:P176 T175:T176 T178:T180" xr:uid="{00000000-0002-0000-0000-000003000000}">
      <formula1>32874</formula1>
      <formula2>73415</formula2>
    </dataValidation>
    <dataValidation type="list" allowBlank="1" showInputMessage="1" showErrorMessage="1" sqref="H599 H93:H95 AF93:AF105 AC93:AC105 N93:N105 H12:H13 N27:N36 AF576:AF590 N576:N590 AF552:AF568 N552:N568 N522:N544 AC522:AC544 N508:N514 AC508:AC514 AF485:AF499 N485:N499 AF474:AF476 N474:N476 AF442:AF449 N442:N449 N433:N437 AC433:AC437 N407:N425 AC407:AC425 N388:N398 AC388:AC398 N299:N303 AC299:AC303 AC283:AC291 AF283:AF291 AF245:AF258 N245:N258 N237:N243 AC237:AC243 N191:N203 AC191:AC203 AC178:AC180 AF178:AF180 N165:N172 AC165:AC172 H15 N74:N85 AC74:AC85 N38:N43 AC38:AC43 N23:N25 AC23:AC25 AC576:AC590 AF237:AF243 AC245:AC258 Z315 U316 V315 Q316 R315 Y594 Z593 AA592 AC439:AC440 I363 H339 AC352:AC353 AC329:AC332 AC320:AC321 AF299:AF303 N283:N291 AF407:AF425 AC334:AC343 AF191:AF203 H174:H176 AF165:AF172 AF211:AF228 H136 N136:N143 AF74:AF85 N114:N134 AF38:AF43 N52:N65 AF23:AF25 AF522:AF544 AG315:AG316 AC312:AC313 AG355:AG356 AG461:AG462 AG427 AG592:AG594 AG469:AG470 AG570:AG572 AG546:AG548 AG516:AG518 AG501:AG503 AG478:AG480 AG451:AG453 AG400:AG402 AG382:AG384 AG346:AG348 AG305:AG307 AG293:AG295 AG277:AG279 AG261:AG263 AG230:AG232 AG205:AG207 AG184:AG186 AG145:AG147 AG107:AG109 AG87:AG89 AG67:AG69 Y316 AG45:AG47 AG323:AG324 AF508:AF514 AC485:AC499 AC474:AC476 AC442:AC449 N466:N467 N458:N459 AF433:AF437 AF388:AF398 AC552:AC568 N439:N440 N352:N353 N329:N332 N320:N321 N312:N313 AF466:AF467 AF458:AF459 AF439:AF440 AF352:AF353 AF329:AF332 AF320:AF321 AF312:AF313 U47 V46 W45 Q47 R46 S45 Y47 Z46 AA45 AC466:AC467 AC458:AC459 U69 V68 W67 Q69 R68 S67 Y69 Z68 AA67 U89 V88 W87 Q89 R88 S87 Y89 Z88 AA87 U109 V108 W107 Q109 R108 S107 Y109 Z108 AA107 U147 V146 W145 Q147 R146 S145 Y147 Z146 AA145 U186 V185 W184 Q186 R185 S184 Y186 Z185 AA184 U207 V206 W205 Q207 R206 S205 Y207 Z206 AA205 U232 V231 W230 Q232 R231 S230 Y232 Z231 AA230 U263 V262 W261 Q263 R262 S261 Y263 Z262 AA261 U279 V278 W277 Q279 R278 S277 Y279 Z278 AA277 U295 V294 W293 Q295 R294 S293 Y295 Z294 AA293 Y324 Z323 U324 V323 Q324 R323 Y356 Z355 U356 V355 Q356 R355 Y462 Z461 U462 V461 Q462 R461 U307 V306 W305 Q307 R306 S305 Y307 Z306 AA305 U348 V347 W346 Q348 R347 S346 Y348 Z347 AA346 U384 V383 W382 Q384 R383 S382 Y384 Z383 AA382 Y427 U427 Q427 U402 V401 W400 Q402 R401 S400 Y402 Z401 AA400 Y470 Z469 W592 Q594 R593 S592 U470 V469 U594 V593 Q470 R469 U453 V452 W451 Q453 R452 S451 Y453 Z452 AA451 U480 V479 W478 Q480 R479 S478 Y480 Z479 AA478 U503 V502 W501 Q503 R502 S501 Y503 Z502 AA501 U518 V517 W516 Q518 R517 S516 Y518 Z517 AA516 U548 V547 W546 Q548 R547 S546 Y548 Z547 AA546 U572 V571 W570 Q572 R571 S570 Y572 Z571 AA570 I255 H76:H77 I78:I85 I75 H74 H52:H56 I58:I65 H152:H156 H27:H28 I33:I36 I16:I21 H9:H10 I40:I43 H23:H24 H38:H39 I25 H114 I257:I258 I253 I249:I251 I246:I247 H247:H248 H256 H250:H252 H254 H245 I238 I240:I243 H239 H237 I361 I367 I371 I272:I275 I379:I380 I398 H374:H375 H370 H366 H362 H360 I97:I105 H116:H118 I115 I121:I134 I138:I143 I158:I163 I167:I172 I178:I180 H30:H32 H165:H166 AC9:AC21 I192 I196:I203 H191 H193:H195 I218:I228 H216:H217 H267:H268 I284:I285 I287:I289 I291 H283 H286 H290 H299 H301 H303 I300 I302 I313 H312 I321 H320 I332 I577:I579 H334:H337 I341:I343 H329:H331 I353 H352 I389:I396 H388 I435:I437 H433:H434 H439:H440 I442:I449 I459 H458 I467 H466 I475:I476 H474 I486 I488:I492 I494:I499 H493 H487 H485 H513 I514 H508 I509:I512 H544 H541 H539 H537 H534:H535 H532 H529 H527 H524 H522 I542:I543 I540 I538 I536 I533 I530:I531 I528 I525:I526 I523 I565 I567:I568 I563 I561 I558 I556 I553 H566 H564 H562 H559:H560 H557 H554:H555 H552 H587 H584 H580 H576 I588:I590 I585:I586 I581:I583 N360:N380 N152:N163 H211:H212 AC267:AC275 H214 I376 I269 AF360:AF380 AC360:AC380 N334:N343 AF334:AF343 N267:N275 AF267:AF275 N211:N228 AC211:AC228 AF152:AF163 AC152:AC163 AC136:AC143 AF136:AF143 AF114:AF134 AC114:AC134 AF52:AF65 AC52:AC65 AF27:AF36 AC27:AC36 N9:N21 AF9:AF21 AF174:AF176 AC174:AC176 N174:N176 N178:N180" xr:uid="{4560F406-8A1F-4811-8F5D-42E24AC67491}">
      <formula1>$H$597:$H$598</formula1>
    </dataValidation>
    <dataValidation type="list" allowBlank="1" showInputMessage="1" showErrorMessage="1" sqref="H606 H119" xr:uid="{96DB1BBC-B45B-4D48-8D01-F1FD734C376D}">
      <formula1>$H$604:$H$605</formula1>
    </dataValidation>
    <dataValidation type="list" allowBlank="1" showInputMessage="1" showErrorMessage="1" sqref="H611:H613 I364 I368 I270 I372 I377" xr:uid="{9C456A8E-615E-4583-83CC-26598E47E0A5}">
      <formula1>$H$611:$H$612</formula1>
    </dataValidation>
  </dataValidations>
  <pageMargins left="0.78740157499999996" right="0.78740157499999996" top="0.7" bottom="0.7" header="0" footer="0"/>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Lux</dc:creator>
  <cp:lastModifiedBy>Oliver Heckmann</cp:lastModifiedBy>
  <cp:lastPrinted>2025-07-25T10:54:20Z</cp:lastPrinted>
  <dcterms:created xsi:type="dcterms:W3CDTF">2024-09-18T10:03:38Z</dcterms:created>
  <dcterms:modified xsi:type="dcterms:W3CDTF">2025-08-22T14:53:28Z</dcterms:modified>
</cp:coreProperties>
</file>